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" yWindow="460" windowWidth="24300" windowHeight="18600" activeTab="0"/>
  </bookViews>
  <sheets>
    <sheet name="Sheet1" sheetId="1" r:id="rId1"/>
  </sheets>
  <definedNames>
    <definedName name="_xlnm.Print_Area" localSheetId="0">'Sheet1'!$A$1:$N$268</definedName>
  </definedNames>
  <calcPr fullCalcOnLoad="1"/>
</workbook>
</file>

<file path=xl/sharedStrings.xml><?xml version="1.0" encoding="utf-8"?>
<sst xmlns="http://schemas.openxmlformats.org/spreadsheetml/2006/main" count="414" uniqueCount="230">
  <si>
    <t>DESCRIPTION</t>
  </si>
  <si>
    <t>QTY</t>
  </si>
  <si>
    <t>PRICE</t>
  </si>
  <si>
    <t>TOTAL</t>
  </si>
  <si>
    <t>TOTAL PAGE 1</t>
  </si>
  <si>
    <t>TOTAL PAGE 3</t>
  </si>
  <si>
    <t>TOTAL PAGE 2</t>
  </si>
  <si>
    <t>PHONE:</t>
  </si>
  <si>
    <t>ADDRESS:</t>
  </si>
  <si>
    <t>CITY:</t>
  </si>
  <si>
    <t>GRAND TOTAL</t>
  </si>
  <si>
    <t xml:space="preserve">  BASIC TEXT (Hard Cover)</t>
  </si>
  <si>
    <t xml:space="preserve">  BASIC TEXT (Soft Cover)</t>
  </si>
  <si>
    <t xml:space="preserve">  IT WORKS: HOW AND WHY (Hard Cover)</t>
  </si>
  <si>
    <t xml:space="preserve">  IT WORKS: HOW AND WHY (Soft Cover)</t>
  </si>
  <si>
    <t xml:space="preserve">  AN INTRODUCTORY GUIDE TO NARCOTICS ANONYMOUS</t>
  </si>
  <si>
    <t xml:space="preserve"> SERVICE HANDBOOKS AND GUIDES</t>
  </si>
  <si>
    <t xml:space="preserve">  HANDBOOK FOR NA NEWSLETTERS</t>
  </si>
  <si>
    <t xml:space="preserve">  A GUIDE TO PHONELINE SERVICE</t>
  </si>
  <si>
    <t xml:space="preserve">  A GUIDE TO LOCAL SERVICE IN NA</t>
  </si>
  <si>
    <t xml:space="preserve">  OUTREACH RESOURCE INFORMATION</t>
  </si>
  <si>
    <t xml:space="preserve">  ADDITIONAL NEEDS RESOURCE INFORMATION</t>
  </si>
  <si>
    <t xml:space="preserve">  INSTITUTIONAL GROUP GUIDE</t>
  </si>
  <si>
    <t xml:space="preserve">  TREASURERS HANDBOOK</t>
  </si>
  <si>
    <t xml:space="preserve">  GROUP TREASURERS WORKBOOK</t>
  </si>
  <si>
    <t xml:space="preserve">  LITERATURE RACK (Wire, 16 Pocket)</t>
  </si>
  <si>
    <t xml:space="preserve">  BASIC MUG</t>
  </si>
  <si>
    <t xml:space="preserve"> AUDIO PRODUCTS</t>
  </si>
  <si>
    <t>Item #</t>
  </si>
  <si>
    <t>ETERNITY</t>
  </si>
  <si>
    <t>POSTAL CODE:</t>
  </si>
  <si>
    <t>TOTAL PAGE 4</t>
  </si>
  <si>
    <t xml:space="preserve"> BOOKLETS (AVAILABLE IN MANY OTHER LANGUAGES - PLEASE ENQUIRE/SPECIFY)</t>
  </si>
  <si>
    <t>DATE:</t>
  </si>
  <si>
    <t>EMAIL:</t>
  </si>
  <si>
    <t xml:space="preserve">  LITERATURE RACK (Wire, 20 Pocket)</t>
  </si>
  <si>
    <t xml:space="preserve">  GROUP TREASURERS RECORD PAD (Records for 13 months)</t>
  </si>
  <si>
    <t xml:space="preserve">  IP #11 SPONSORSHIP</t>
  </si>
  <si>
    <t xml:space="preserve">  IP #12 THE TRIANGLE OF SELF OBSESSION</t>
  </si>
  <si>
    <t xml:space="preserve">  IP #14 ONE ADDICTS EXPERIENCE</t>
  </si>
  <si>
    <t xml:space="preserve">  IP #15 P.I. AND THE NA MEMBER</t>
  </si>
  <si>
    <t xml:space="preserve">  IP #16 FOR THE NEWCOMER</t>
  </si>
  <si>
    <t xml:space="preserve">  IP #17 FOR THOSE IN TREATMENT</t>
  </si>
  <si>
    <t xml:space="preserve">  IP #19 SELF ACCEPTANCE</t>
  </si>
  <si>
    <t xml:space="preserve">  IP #20 H &amp; I AND THE NA MEMBER</t>
  </si>
  <si>
    <t xml:space="preserve">  IP #21 THE LONER- STAYING CLEAN IN ISOLATION</t>
  </si>
  <si>
    <t xml:space="preserve">  IP #22 WELCOME TO NA</t>
  </si>
  <si>
    <t xml:space="preserve">  IP #23 STAYING CLEAN ON THE OUTSIDE</t>
  </si>
  <si>
    <t xml:space="preserve">  IP #26 ACCESS. FOR THOSE WITH ADDITIONAL NEEDS</t>
  </si>
  <si>
    <t xml:space="preserve">  NA WHITE BOOKLET</t>
  </si>
  <si>
    <t xml:space="preserve">  IP #10  FOURTH STEP GUIDE</t>
  </si>
  <si>
    <t xml:space="preserve">  LITERATURE RACK (Wire, 8 Pocket)</t>
  </si>
  <si>
    <t xml:space="preserve">  IP #9   LIVING THE PROGRAM</t>
  </si>
  <si>
    <t xml:space="preserve">  IP #8   JUST FOR TODAY</t>
  </si>
  <si>
    <t xml:space="preserve">  IP #1   WHO, WHAT, HOW &amp; WHY</t>
  </si>
  <si>
    <t xml:space="preserve">  IP #2   THE GROUP</t>
  </si>
  <si>
    <t xml:space="preserve">  IP #5   ANOTHER LOOK</t>
  </si>
  <si>
    <t xml:space="preserve">  IP #6   RECOVERY &amp; RELAPSE</t>
  </si>
  <si>
    <t xml:space="preserve">  IP #7   AM I AN ADDICT?</t>
  </si>
  <si>
    <t xml:space="preserve">  MIRACLES HAPPEN (Coffee Table Book)</t>
  </si>
  <si>
    <t xml:space="preserve">  JUST FOR TODAY (Soft Cover)</t>
  </si>
  <si>
    <t>YEAR</t>
  </si>
  <si>
    <t>SUB-TOTAL</t>
  </si>
  <si>
    <t xml:space="preserve">  SPONSORSHIP BOOK (Soft Cover)</t>
  </si>
  <si>
    <t xml:space="preserve">  SPONSORSHIP BOOK (Gift Edition)</t>
  </si>
  <si>
    <t xml:space="preserve">  IT WORKS: HOW AND WHY (LP)</t>
  </si>
  <si>
    <t xml:space="preserve">  H &amp; I HANDBOOK WITH CD</t>
  </si>
  <si>
    <t xml:space="preserve">  IT WORKS: HOW AND WHY (Cd Rom)</t>
  </si>
  <si>
    <t xml:space="preserve">  IT WORKS: HOW AND WHY (Book With Cd Rom)</t>
  </si>
  <si>
    <t xml:space="preserve">  PUBLIC RELATIONS HANDBOOK WITH TABS</t>
  </si>
  <si>
    <t>1500-ASL</t>
  </si>
  <si>
    <t xml:space="preserve">  NA WHITE BOOKLET (ASL DVD)</t>
  </si>
  <si>
    <t xml:space="preserve">  THE GROUP BOOKLET </t>
  </si>
  <si>
    <t xml:space="preserve">  BEHIND THE WALLS </t>
  </si>
  <si>
    <t xml:space="preserve">  TWELVE CONCEPTS OF NA </t>
  </si>
  <si>
    <t xml:space="preserve">WELCOME </t>
  </si>
  <si>
    <t xml:space="preserve">30 DAYS </t>
  </si>
  <si>
    <t xml:space="preserve">60 DAYS </t>
  </si>
  <si>
    <t xml:space="preserve">90 DAYS </t>
  </si>
  <si>
    <t xml:space="preserve">6 MONTH </t>
  </si>
  <si>
    <t xml:space="preserve">9 MONTH </t>
  </si>
  <si>
    <t xml:space="preserve">1 YEAR </t>
  </si>
  <si>
    <t xml:space="preserve">18 MONTHS </t>
  </si>
  <si>
    <t xml:space="preserve">ETERNITY </t>
  </si>
  <si>
    <t xml:space="preserve">             # MY GRATITUDE SPEAKS POSTER (17.5" X 23") </t>
  </si>
  <si>
    <t xml:space="preserve">             # SERENITY PRAYER POSTER (17.5" X 23") </t>
  </si>
  <si>
    <t xml:space="preserve">             # TWELVE STEPS POSTER (23 X 35") </t>
  </si>
  <si>
    <t xml:space="preserve">             # TWELVE TRADITIONS POSTER (23" X 35") </t>
  </si>
  <si>
    <t xml:space="preserve">             # THIRD STEP PRAYER POSTER (17.5" X 23") </t>
  </si>
  <si>
    <t xml:space="preserve">             # JUST FOR TODAY POSTER (17.5" X 23") </t>
  </si>
  <si>
    <t>VOLUNTARY SHIPPING</t>
  </si>
  <si>
    <t>TRI-PLATE PURPLE MEDALLION TOTAL</t>
  </si>
  <si>
    <t>TRI-PLATE BLUE MEDALLION TOTAL</t>
  </si>
  <si>
    <t xml:space="preserve">  GROUP STARTER KIT</t>
  </si>
  <si>
    <r>
      <t xml:space="preserve">  </t>
    </r>
    <r>
      <rPr>
        <b/>
        <sz val="11"/>
        <rFont val="Arial"/>
        <family val="2"/>
      </rPr>
      <t>BASIC TEXT AUDIO CD SET - 4 CDs</t>
    </r>
  </si>
  <si>
    <t xml:space="preserve">  COMPLETE POSTER SET (7) (Includes Items Marked With #) </t>
  </si>
  <si>
    <t xml:space="preserve">             # TWELVE CONCEPTS POSTER (23" X 35") </t>
  </si>
  <si>
    <t xml:space="preserve"> TREASURERS SUPPLIES</t>
  </si>
  <si>
    <t xml:space="preserve">  PACKAGE OF WELCOME FOBS IN MULTI LANGUAGES </t>
  </si>
  <si>
    <t xml:space="preserve">  PACKAGE OF MULTI-YEAR FOBS IN MULTI LANGUAGES </t>
  </si>
  <si>
    <t xml:space="preserve">  GROUP READINGS (Set of 7) </t>
  </si>
  <si>
    <t xml:space="preserve">  BASIC TEXT (Gift Edition)</t>
  </si>
  <si>
    <t xml:space="preserve">MULTIPLE YEARS </t>
  </si>
  <si>
    <t>TRI-PLATE RED MEDALLION TOTAL</t>
  </si>
  <si>
    <t>ADDITIONAL REQUESTS &amp; INSTRUCTIONS</t>
  </si>
  <si>
    <t xml:space="preserve">MONTHS </t>
  </si>
  <si>
    <t xml:space="preserve">  ACRYLIC MEDALLION HOLDER BASIC TEXT ART</t>
  </si>
  <si>
    <t xml:space="preserve">  STEP WORKING GUIDE (Audio Cd)</t>
  </si>
  <si>
    <r>
      <t xml:space="preserve">  </t>
    </r>
    <r>
      <rPr>
        <b/>
        <sz val="11"/>
        <rFont val="Arial"/>
        <family val="2"/>
      </rPr>
      <t>IT WORKS: HOW AND WHY (Pocket Sized HC)</t>
    </r>
  </si>
  <si>
    <t>KEY FOB TOTAL</t>
  </si>
  <si>
    <t xml:space="preserve"> BRONZE MEDALLION TOTAL</t>
  </si>
  <si>
    <t xml:space="preserve">  IP #27 FOR THE PARENTS OR GUARDIANS OF YOUNG PEOPLE IN RECOVERY </t>
  </si>
  <si>
    <t xml:space="preserve">  BASIC TEXT (Pocket Sized SC) </t>
  </si>
  <si>
    <r>
      <t xml:space="preserve">  </t>
    </r>
    <r>
      <rPr>
        <b/>
        <sz val="11"/>
        <rFont val="Arial"/>
        <family val="2"/>
      </rPr>
      <t xml:space="preserve">JUST FOR TODAY (Pocket Sized SC) </t>
    </r>
  </si>
  <si>
    <t xml:space="preserve">  JUST FOR TODAY (Gift Edition) </t>
  </si>
  <si>
    <t xml:space="preserve">     </t>
  </si>
  <si>
    <t>2101G</t>
  </si>
  <si>
    <t>2102B</t>
  </si>
  <si>
    <t xml:space="preserve">  IP #13 BY YOUNG ADDICTS, FOR YOUNG ADDICTS </t>
  </si>
  <si>
    <t>bcrlc</t>
  </si>
  <si>
    <t>LARGE PRINT</t>
  </si>
  <si>
    <t xml:space="preserve">  BASIC TEXT (LP)</t>
  </si>
  <si>
    <t>ACCESSORIES</t>
  </si>
  <si>
    <t>,POSTERS,GROUP READINGS</t>
  </si>
  <si>
    <r>
      <t xml:space="preserve"> </t>
    </r>
    <r>
      <rPr>
        <b/>
        <sz val="11"/>
        <color indexed="10"/>
        <rFont val="Arial"/>
        <family val="2"/>
      </rPr>
      <t xml:space="preserve"> </t>
    </r>
    <r>
      <rPr>
        <b/>
        <sz val="11"/>
        <rFont val="Arial"/>
        <family val="2"/>
      </rPr>
      <t xml:space="preserve">LITERATURE COMMITTEE HANDBOOK </t>
    </r>
  </si>
  <si>
    <t xml:space="preserve">  GROUP BUSINESS MEETINGS</t>
  </si>
  <si>
    <t xml:space="preserve">  GROUP TRUSTED SERVANTS: ROLES AND RESPONSIBILITY</t>
  </si>
  <si>
    <r>
      <t xml:space="preserve">  </t>
    </r>
    <r>
      <rPr>
        <b/>
        <sz val="11"/>
        <rFont val="Arial"/>
        <family val="2"/>
      </rPr>
      <t>DISRUPTIVE AND VIOLENT BEHAVIOR</t>
    </r>
  </si>
  <si>
    <t>9080C</t>
  </si>
  <si>
    <t>9080S</t>
  </si>
  <si>
    <t>9080T</t>
  </si>
  <si>
    <t xml:space="preserve">  NA WHITE BOOKLET (LP)</t>
  </si>
  <si>
    <t xml:space="preserve"> SPECIALTY ITEMS </t>
  </si>
  <si>
    <t>9081S</t>
  </si>
  <si>
    <t>9081T</t>
  </si>
  <si>
    <t xml:space="preserve">  A VISION FOR NA SERVICE ENCIRCLED BY NA LANGUAGES 36"X 36"</t>
  </si>
  <si>
    <t xml:space="preserve">  VINYL POSTER 12 CONCEPTS (encircled by NA languages) 35"x 50"</t>
  </si>
  <si>
    <t xml:space="preserve">  VINYL POSTER 12 STEPS (encircled by NA languages) 35"x 50"</t>
  </si>
  <si>
    <t xml:space="preserve">  VINYL POSTER 12 TRADITIONS (encircled by NA languages) 35"x 50"</t>
  </si>
  <si>
    <t xml:space="preserve">  VINYL POSTER 12 STEPS (encircled by NA languages) 28"X 40"</t>
  </si>
  <si>
    <t xml:space="preserve">  VINYL POSTER 12 TRADITIONS (encircled by NA languages) 28"X 40"</t>
  </si>
  <si>
    <t xml:space="preserve">  A VISION FOR NA SERVICE ENCIRCLED BY NA LANGUAGES 28"X 28"</t>
  </si>
  <si>
    <t xml:space="preserve">  BASIC JOURNAL (Reflects Gift Edition Basic Text) </t>
  </si>
  <si>
    <t>TRI-PLATE PINK MEDALLION TOTAL</t>
  </si>
  <si>
    <t xml:space="preserve">  MIRACLES HAPPEN &amp; AUDIO CD</t>
  </si>
  <si>
    <t xml:space="preserve"> CONTACT:</t>
  </si>
  <si>
    <t xml:space="preserve">  NA WALLET CARDS (Group Readings) (15) - Available in English Only </t>
  </si>
  <si>
    <r>
      <t xml:space="preserve">  </t>
    </r>
    <r>
      <rPr>
        <b/>
        <sz val="11"/>
        <rFont val="Arial"/>
        <family val="2"/>
      </rPr>
      <t>NA GROUPS AND MEDICATION</t>
    </r>
  </si>
  <si>
    <t xml:space="preserve">  PRINCIPLES &amp; LEADERSHIP IN NA SERVICE</t>
  </si>
  <si>
    <t>TRI-PLATE PURPLE MEDALLIONS (1-40 in stock)(41-50 special order)</t>
  </si>
  <si>
    <t>TRI-PLATE RED MEDALLIONS  (1-40 in stock)(41-50 special order)</t>
  </si>
  <si>
    <t>TRI-PLATE BLUE MEDALLIONS  (1-40 in stock)(41-50 special order)</t>
  </si>
  <si>
    <t>(1-24 in stock)(25-50 special order)</t>
  </si>
  <si>
    <t xml:space="preserve">  IN TIMES OF ILLNESS</t>
  </si>
  <si>
    <t xml:space="preserve">  H &amp; I BASICS</t>
  </si>
  <si>
    <t xml:space="preserve">  PUBLIC RELATIONS BASICS</t>
  </si>
  <si>
    <t xml:space="preserve">  PLANNING BASICS</t>
  </si>
  <si>
    <t xml:space="preserve">  IP #28  FUNDING NA SERVICES</t>
  </si>
  <si>
    <t xml:space="preserve">  STEP WORKING GUIDE (Soft Cover)</t>
  </si>
  <si>
    <r>
      <t xml:space="preserve">  </t>
    </r>
    <r>
      <rPr>
        <b/>
        <sz val="11"/>
        <rFont val="Arial"/>
        <family val="2"/>
      </rPr>
      <t>A GUIDE TO WORLD SERVICES IN NA - 2012-2014</t>
    </r>
  </si>
  <si>
    <t>(1-40 in stock)(41-50 special order)</t>
  </si>
  <si>
    <r>
      <t xml:space="preserve">STAINLESS STEEL LASER-ETCHED  </t>
    </r>
    <r>
      <rPr>
        <b/>
        <sz val="11"/>
        <color indexed="10"/>
        <rFont val="Arial"/>
        <family val="2"/>
      </rPr>
      <t>*NEW ITEM*</t>
    </r>
  </si>
  <si>
    <t>TRI-PLATE PINK MEDALLIONS</t>
  </si>
  <si>
    <t>TRI-PLATE BLACK/SILVER MEDALLIONS</t>
  </si>
  <si>
    <t>(1, 5 &amp; 10 in stock only)(all other years are special order)</t>
  </si>
  <si>
    <t>TRI-PLATE GREEN/BLACK MED TOTAL</t>
  </si>
  <si>
    <t>TRI-PLATE GOLD/PEARL MED TOTAL</t>
  </si>
  <si>
    <t>TRI-PLATE VIOLET MED TOTAL</t>
  </si>
  <si>
    <t>TRI-PLATE ORANGE/BLACK MED TOTAL</t>
  </si>
  <si>
    <r>
      <t xml:space="preserve">TRI-PLATE GREEN/BLACK MEDALLIONS  </t>
    </r>
    <r>
      <rPr>
        <b/>
        <sz val="11"/>
        <color indexed="10"/>
        <rFont val="Arial"/>
        <family val="2"/>
      </rPr>
      <t>* NEW ITEM *</t>
    </r>
  </si>
  <si>
    <r>
      <t xml:space="preserve">TRI-PLATE GOLD/PEARL MEDALLIONS  </t>
    </r>
    <r>
      <rPr>
        <b/>
        <sz val="11"/>
        <color indexed="10"/>
        <rFont val="Arial"/>
        <family val="2"/>
      </rPr>
      <t>* NEW ITEM *</t>
    </r>
  </si>
  <si>
    <r>
      <t xml:space="preserve">TRI-PLATE VIOLET MEDALLIONS </t>
    </r>
    <r>
      <rPr>
        <b/>
        <sz val="11"/>
        <color indexed="10"/>
        <rFont val="Arial"/>
        <family val="2"/>
      </rPr>
      <t xml:space="preserve"> * NEW ITEM *</t>
    </r>
  </si>
  <si>
    <r>
      <t xml:space="preserve">TRI-PLATE ORANGE/BLACK MEDALLIONS  </t>
    </r>
    <r>
      <rPr>
        <b/>
        <sz val="11"/>
        <color indexed="10"/>
        <rFont val="Arial"/>
        <family val="2"/>
      </rPr>
      <t>* NEW ITEM *</t>
    </r>
  </si>
  <si>
    <t xml:space="preserve">  LIVING CLEAN: THE JOURNEY CONTINUES (Hard Cover)</t>
  </si>
  <si>
    <t xml:space="preserve">  LIVING CLEAN: THE JOURNEY CONTINUES (Soft Cover)</t>
  </si>
  <si>
    <t xml:space="preserve">  LIVING CLEAN: THE JOURNEY CONTINUES (Special Numbered Edition)</t>
  </si>
  <si>
    <t xml:space="preserve">  JUST FOR TODAY (Special Numbered Edition)</t>
  </si>
  <si>
    <t xml:space="preserve">  SOCIAL MEDIA &amp; OUR GUIDING PRINCIPLES</t>
  </si>
  <si>
    <t xml:space="preserve">  BASIC TEXT (30TH ANNIVERSARY EDITION)</t>
  </si>
  <si>
    <t xml:space="preserve">  KEY CHAIN MEDALLION HOLDER FOR LASER-ETCH MEDALLION</t>
  </si>
  <si>
    <t xml:space="preserve">  IP #29 AN INTRODUCTION TO NA MEETINGS</t>
  </si>
  <si>
    <t xml:space="preserve">  PR FOLDERS</t>
  </si>
  <si>
    <t xml:space="preserve">  PR PENS (BUNDLE OF 25)</t>
  </si>
  <si>
    <t xml:space="preserve">  IP #24  MONEY MATTERS: SELF-SUPPORT IN NA</t>
  </si>
  <si>
    <t>TRI-PLATE BLACK/SILVER MED TOTAL</t>
  </si>
  <si>
    <r>
      <t xml:space="preserve">  JUST FOR TODAY , DAILY MEDITATION CARDS  </t>
    </r>
    <r>
      <rPr>
        <b/>
        <sz val="11"/>
        <color indexed="10"/>
        <rFont val="Arial"/>
        <family val="2"/>
      </rPr>
      <t>*LIMITED QUATITY LEFT*</t>
    </r>
  </si>
  <si>
    <r>
      <t xml:space="preserve">  NA A RESOURCE IN YOUR COMMUNITY (2016)  </t>
    </r>
    <r>
      <rPr>
        <b/>
        <sz val="11"/>
        <color indexed="10"/>
        <rFont val="Arial"/>
        <family val="2"/>
      </rPr>
      <t xml:space="preserve"> ** UPDATED ITEM **</t>
    </r>
  </si>
  <si>
    <r>
      <t xml:space="preserve">  </t>
    </r>
    <r>
      <rPr>
        <b/>
        <sz val="11"/>
        <rFont val="Arial"/>
        <family val="2"/>
      </rPr>
      <t xml:space="preserve">MEMBERSHIP SURVEY  2016    </t>
    </r>
    <r>
      <rPr>
        <b/>
        <sz val="11"/>
        <color indexed="10"/>
        <rFont val="Arial"/>
        <family val="2"/>
      </rPr>
      <t>** UPDATED ITEM **</t>
    </r>
  </si>
  <si>
    <r>
      <t xml:space="preserve">  </t>
    </r>
    <r>
      <rPr>
        <b/>
        <sz val="11"/>
        <rFont val="Arial"/>
        <family val="2"/>
      </rPr>
      <t xml:space="preserve">INFORMATION ABOUT NA 2016    </t>
    </r>
    <r>
      <rPr>
        <b/>
        <sz val="11"/>
        <color indexed="10"/>
        <rFont val="Arial"/>
        <family val="2"/>
      </rPr>
      <t>** UPDATED ITEM **</t>
    </r>
  </si>
  <si>
    <r>
      <t xml:space="preserve">  IT WORKS AUDIO CD: MP3 READER/PLAYER   </t>
    </r>
    <r>
      <rPr>
        <b/>
        <sz val="11"/>
        <color indexed="10"/>
        <rFont val="Arial"/>
        <family val="2"/>
      </rPr>
      <t>*Special Order*   *NEW  ITEM*</t>
    </r>
  </si>
  <si>
    <r>
      <t xml:space="preserve"> TWELVE TRADITIONS BOOKMARKS SET     </t>
    </r>
    <r>
      <rPr>
        <b/>
        <sz val="11"/>
        <color indexed="10"/>
        <rFont val="Arial"/>
        <family val="2"/>
      </rPr>
      <t>*NEW  ITEM*</t>
    </r>
  </si>
  <si>
    <t xml:space="preserve">  JUST FOR TODAY DAILY MEDITATION JOURNAL </t>
  </si>
  <si>
    <t xml:space="preserve">  7TH TRADITION BOX </t>
  </si>
  <si>
    <t>1101LN</t>
  </si>
  <si>
    <r>
      <t xml:space="preserve">  BASIC TEXT (LINE-NUMBERED)    </t>
    </r>
    <r>
      <rPr>
        <b/>
        <sz val="11"/>
        <color indexed="10"/>
        <rFont val="Arial"/>
        <family val="2"/>
      </rPr>
      <t>* NEW ITEM *</t>
    </r>
  </si>
  <si>
    <t>STAINLESS STEEL LASER-ETCHED TOTAL</t>
  </si>
  <si>
    <t xml:space="preserve">  VINYL POSTER 12 CONCEPTS   (encircled by NA languages) 28"X 40"</t>
  </si>
  <si>
    <t>9081C</t>
  </si>
  <si>
    <t>BOOKS  (AVAILABLE IN MANY OTHER LANGUAGES - PLEASE INQUIRE/SPECIFY)</t>
  </si>
  <si>
    <t xml:space="preserve"> PAMPHLETS (AVAILABLE IN MANY OTHER LANGUAGES - PLEASE INQUIRE/SPECIFY)</t>
  </si>
  <si>
    <t>KEY FOBS (Available in other Languages - Please Inquire)</t>
  </si>
  <si>
    <t>UPDATED: SEPTEMBER 1, 2018</t>
  </si>
  <si>
    <t>1101LP</t>
  </si>
  <si>
    <t>1140LP</t>
  </si>
  <si>
    <t>1500LP</t>
  </si>
  <si>
    <r>
      <t xml:space="preserve">  GUIDING PRINCIPLES, THE SPIRIT OF OUR TRADITIONS  (Spec EdtN)  </t>
    </r>
    <r>
      <rPr>
        <b/>
        <sz val="11"/>
        <color indexed="10"/>
        <rFont val="Arial"/>
        <family val="2"/>
      </rPr>
      <t xml:space="preserve"> *LIMITED QUANTITY*</t>
    </r>
  </si>
  <si>
    <r>
      <t xml:space="preserve">  IT WORKS: HOW AND WHY (Gift Edition)  </t>
    </r>
    <r>
      <rPr>
        <b/>
        <sz val="11"/>
        <color indexed="10"/>
        <rFont val="Arial"/>
        <family val="2"/>
      </rPr>
      <t>*LIMITED QUANTITY LEFT*</t>
    </r>
  </si>
  <si>
    <t xml:space="preserve">  KEY CHAIN MEDALLION HOLDER FOR BRONZE OR TRI-PLATED MED (BLACK)</t>
  </si>
  <si>
    <t xml:space="preserve">  KEY CHAIN MEDALLION HOLDER FOR BRONZE OR TRI-PLATED MED (GOLD)</t>
  </si>
  <si>
    <r>
      <t xml:space="preserve">  KEY CHAIN MEDALLION HOLDER FOR BRONZE OR TRI-PLATED MED (BRONZE)</t>
    </r>
    <r>
      <rPr>
        <b/>
        <sz val="11"/>
        <color indexed="10"/>
        <rFont val="Arial"/>
        <family val="2"/>
      </rPr>
      <t xml:space="preserve"> </t>
    </r>
  </si>
  <si>
    <r>
      <t xml:space="preserve">  NAWS JUST FOR TODAY CALENDAR 2018    </t>
    </r>
    <r>
      <rPr>
        <b/>
        <sz val="11"/>
        <color indexed="10"/>
        <rFont val="Arial"/>
        <family val="2"/>
      </rPr>
      <t>*NEW  ITEM*</t>
    </r>
  </si>
  <si>
    <t xml:space="preserve">  NA &amp; PERSONS RECEIVING MEDICATION-ASSISTED TREATMENT</t>
  </si>
  <si>
    <t>4100 Kit</t>
  </si>
  <si>
    <t>4108 Kit</t>
  </si>
  <si>
    <t xml:space="preserve">  GUIDING PRINCIPLES, THE SPIRIT OF OUR TRADITIONS  (Hard Cover) </t>
  </si>
  <si>
    <t xml:space="preserve">  GUIDING PRINCIPLES, THE SPIRIT OF OUR TRADITIONS  (Soft Cover)</t>
  </si>
  <si>
    <t xml:space="preserve"> BRONZE MEDALLIONS</t>
  </si>
  <si>
    <t>KEY FOBS (Special Key Fobs not available from NAWS)</t>
  </si>
  <si>
    <t>5 YEARS</t>
  </si>
  <si>
    <t>ONE DECADE</t>
  </si>
  <si>
    <t>15 YEARS</t>
  </si>
  <si>
    <t>DECADES</t>
  </si>
  <si>
    <t>25 YEARS</t>
  </si>
  <si>
    <t>30 YEARS</t>
  </si>
  <si>
    <t>1000 DAYS</t>
  </si>
  <si>
    <t>Vancouver Area Liturature Committee</t>
  </si>
  <si>
    <t>Chair: Amad S</t>
  </si>
  <si>
    <t xml:space="preserve">           Tel: (604)500-2659 - Email: Literature@vascna.ca</t>
  </si>
  <si>
    <t>GROUP NAME:</t>
  </si>
  <si>
    <r>
      <t xml:space="preserve">JUST FOR TODAY VIDEO (DVD) </t>
    </r>
    <r>
      <rPr>
        <b/>
        <sz val="11"/>
        <color indexed="10"/>
        <rFont val="Arial"/>
        <family val="2"/>
      </rPr>
      <t xml:space="preserve">  *Special Order*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</si>
</sst>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</numFmts>
  <fonts count="6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i/>
      <u val="single"/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i/>
      <u val="single"/>
      <sz val="11"/>
      <color indexed="10"/>
      <name val="Arial"/>
      <family val="2"/>
    </font>
    <font>
      <b/>
      <i/>
      <sz val="11"/>
      <color indexed="10"/>
      <name val="Arial"/>
      <family val="2"/>
    </font>
    <font>
      <sz val="11"/>
      <name val="Arial"/>
      <family val="2"/>
    </font>
    <font>
      <u val="single"/>
      <sz val="11"/>
      <color indexed="12"/>
      <name val="Arial"/>
      <family val="2"/>
    </font>
    <font>
      <b/>
      <i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24"/>
      <name val="Arial"/>
      <family val="2"/>
    </font>
    <font>
      <b/>
      <sz val="14"/>
      <color indexed="10"/>
      <name val="Arial"/>
      <family val="2"/>
    </font>
    <font>
      <sz val="10.5"/>
      <name val="Arial"/>
      <family val="2"/>
    </font>
    <font>
      <b/>
      <sz val="10.75"/>
      <name val="Arial"/>
      <family val="2"/>
    </font>
    <font>
      <b/>
      <sz val="10.75"/>
      <color indexed="9"/>
      <name val="Arial"/>
      <family val="2"/>
    </font>
    <font>
      <b/>
      <u val="single"/>
      <sz val="11"/>
      <color indexed="10"/>
      <name val="Arial"/>
      <family val="2"/>
    </font>
    <font>
      <b/>
      <sz val="16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Arial"/>
      <family val="2"/>
    </font>
    <font>
      <sz val="12"/>
      <color rgb="FFFF0000"/>
      <name val="Arial"/>
      <family val="2"/>
    </font>
    <font>
      <b/>
      <sz val="11"/>
      <color rgb="FFFFFFFF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00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/>
      <right/>
      <top/>
      <bottom style="medium">
        <color indexed="10"/>
      </bottom>
    </border>
    <border>
      <left/>
      <right style="thin">
        <color rgb="FF000000"/>
      </right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/>
      <right/>
      <top style="medium">
        <color indexed="10"/>
      </top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18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33" borderId="0" xfId="0" applyFont="1" applyFill="1" applyAlignment="1" applyProtection="1">
      <alignment horizontal="center"/>
      <protection/>
    </xf>
    <xf numFmtId="0" fontId="0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/>
      <protection/>
    </xf>
    <xf numFmtId="0" fontId="4" fillId="33" borderId="0" xfId="0" applyFont="1" applyFill="1" applyBorder="1" applyAlignment="1" applyProtection="1">
      <alignment horizontal="left" indent="1"/>
      <protection/>
    </xf>
    <xf numFmtId="0" fontId="6" fillId="33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33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8" fillId="33" borderId="0" xfId="0" applyFont="1" applyFill="1" applyAlignment="1" applyProtection="1">
      <alignment/>
      <protection/>
    </xf>
    <xf numFmtId="0" fontId="9" fillId="33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172" fontId="13" fillId="0" borderId="0" xfId="0" applyNumberFormat="1" applyFont="1" applyBorder="1" applyAlignment="1" applyProtection="1">
      <alignment horizontal="left"/>
      <protection/>
    </xf>
    <xf numFmtId="0" fontId="19" fillId="34" borderId="10" xfId="0" applyFont="1" applyFill="1" applyBorder="1" applyAlignment="1" applyProtection="1">
      <alignment horizontal="center"/>
      <protection/>
    </xf>
    <xf numFmtId="0" fontId="13" fillId="0" borderId="10" xfId="0" applyFont="1" applyBorder="1" applyAlignment="1" applyProtection="1">
      <alignment horizontal="center"/>
      <protection/>
    </xf>
    <xf numFmtId="0" fontId="13" fillId="0" borderId="11" xfId="0" applyFont="1" applyBorder="1" applyAlignment="1" applyProtection="1">
      <alignment horizontal="left"/>
      <protection/>
    </xf>
    <xf numFmtId="0" fontId="13" fillId="0" borderId="12" xfId="0" applyFont="1" applyBorder="1" applyAlignment="1" applyProtection="1">
      <alignment horizontal="left"/>
      <protection/>
    </xf>
    <xf numFmtId="0" fontId="13" fillId="0" borderId="13" xfId="0" applyFont="1" applyBorder="1" applyAlignment="1" applyProtection="1">
      <alignment horizontal="left"/>
      <protection/>
    </xf>
    <xf numFmtId="172" fontId="13" fillId="0" borderId="10" xfId="0" applyNumberFormat="1" applyFont="1" applyBorder="1" applyAlignment="1" applyProtection="1">
      <alignment horizontal="center"/>
      <protection/>
    </xf>
    <xf numFmtId="172" fontId="13" fillId="0" borderId="14" xfId="0" applyNumberFormat="1" applyFont="1" applyBorder="1" applyAlignment="1" applyProtection="1">
      <alignment horizontal="center"/>
      <protection/>
    </xf>
    <xf numFmtId="0" fontId="13" fillId="0" borderId="10" xfId="0" applyFont="1" applyBorder="1" applyAlignment="1" applyProtection="1">
      <alignment horizontal="center"/>
      <protection locked="0"/>
    </xf>
    <xf numFmtId="0" fontId="20" fillId="0" borderId="11" xfId="0" applyFont="1" applyBorder="1" applyAlignment="1" applyProtection="1">
      <alignment horizontal="left"/>
      <protection/>
    </xf>
    <xf numFmtId="0" fontId="20" fillId="0" borderId="12" xfId="0" applyFont="1" applyBorder="1" applyAlignment="1" applyProtection="1">
      <alignment horizontal="left"/>
      <protection/>
    </xf>
    <xf numFmtId="0" fontId="20" fillId="0" borderId="13" xfId="0" applyFont="1" applyBorder="1" applyAlignment="1" applyProtection="1">
      <alignment horizontal="left"/>
      <protection/>
    </xf>
    <xf numFmtId="0" fontId="13" fillId="0" borderId="10" xfId="0" applyNumberFormat="1" applyFont="1" applyBorder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 horizontal="center"/>
      <protection/>
    </xf>
    <xf numFmtId="0" fontId="13" fillId="35" borderId="14" xfId="0" applyFont="1" applyFill="1" applyBorder="1" applyAlignment="1" applyProtection="1">
      <alignment horizontal="center"/>
      <protection/>
    </xf>
    <xf numFmtId="0" fontId="13" fillId="0" borderId="10" xfId="0" applyFont="1" applyFill="1" applyBorder="1" applyAlignment="1" applyProtection="1">
      <alignment horizontal="center"/>
      <protection/>
    </xf>
    <xf numFmtId="172" fontId="13" fillId="0" borderId="10" xfId="0" applyNumberFormat="1" applyFont="1" applyFill="1" applyBorder="1" applyAlignment="1" applyProtection="1">
      <alignment horizontal="center"/>
      <protection/>
    </xf>
    <xf numFmtId="0" fontId="16" fillId="0" borderId="0" xfId="0" applyFont="1" applyBorder="1" applyAlignment="1" applyProtection="1">
      <alignment horizontal="left"/>
      <protection/>
    </xf>
    <xf numFmtId="0" fontId="15" fillId="0" borderId="0" xfId="0" applyFont="1" applyBorder="1" applyAlignment="1" applyProtection="1">
      <alignment horizontal="left" vertical="justify"/>
      <protection/>
    </xf>
    <xf numFmtId="0" fontId="23" fillId="0" borderId="0" xfId="0" applyFont="1" applyAlignment="1" applyProtection="1">
      <alignment/>
      <protection/>
    </xf>
    <xf numFmtId="0" fontId="13" fillId="0" borderId="11" xfId="0" applyFont="1" applyBorder="1" applyAlignment="1" applyProtection="1">
      <alignment horizontal="center"/>
      <protection locked="0"/>
    </xf>
    <xf numFmtId="0" fontId="13" fillId="0" borderId="10" xfId="0" applyFont="1" applyBorder="1" applyAlignment="1" applyProtection="1">
      <alignment horizontal="right"/>
      <protection locked="0"/>
    </xf>
    <xf numFmtId="0" fontId="24" fillId="0" borderId="10" xfId="0" applyFont="1" applyBorder="1" applyAlignment="1" applyProtection="1">
      <alignment horizontal="center"/>
      <protection/>
    </xf>
    <xf numFmtId="0" fontId="24" fillId="0" borderId="10" xfId="0" applyFont="1" applyBorder="1" applyAlignment="1" applyProtection="1">
      <alignment horizontal="center"/>
      <protection locked="0"/>
    </xf>
    <xf numFmtId="172" fontId="24" fillId="0" borderId="10" xfId="0" applyNumberFormat="1" applyFont="1" applyBorder="1" applyAlignment="1" applyProtection="1">
      <alignment horizontal="center"/>
      <protection/>
    </xf>
    <xf numFmtId="172" fontId="24" fillId="0" borderId="14" xfId="0" applyNumberFormat="1" applyFont="1" applyBorder="1" applyAlignment="1" applyProtection="1">
      <alignment horizontal="center"/>
      <protection/>
    </xf>
    <xf numFmtId="172" fontId="13" fillId="33" borderId="0" xfId="0" applyNumberFormat="1" applyFont="1" applyFill="1" applyBorder="1" applyAlignment="1" applyProtection="1">
      <alignment horizontal="center"/>
      <protection/>
    </xf>
    <xf numFmtId="0" fontId="13" fillId="35" borderId="11" xfId="0" applyFont="1" applyFill="1" applyBorder="1" applyAlignment="1" applyProtection="1">
      <alignment horizontal="left"/>
      <protection/>
    </xf>
    <xf numFmtId="0" fontId="13" fillId="35" borderId="12" xfId="0" applyFont="1" applyFill="1" applyBorder="1" applyAlignment="1" applyProtection="1">
      <alignment horizontal="left"/>
      <protection/>
    </xf>
    <xf numFmtId="172" fontId="13" fillId="0" borderId="13" xfId="0" applyNumberFormat="1" applyFont="1" applyBorder="1" applyAlignment="1" applyProtection="1">
      <alignment horizontal="center"/>
      <protection/>
    </xf>
    <xf numFmtId="0" fontId="19" fillId="34" borderId="15" xfId="0" applyFont="1" applyFill="1" applyBorder="1" applyAlignment="1" applyProtection="1">
      <alignment horizontal="left"/>
      <protection/>
    </xf>
    <xf numFmtId="0" fontId="13" fillId="0" borderId="16" xfId="0" applyFont="1" applyBorder="1" applyAlignment="1" applyProtection="1">
      <alignment horizontal="left"/>
      <protection/>
    </xf>
    <xf numFmtId="0" fontId="16" fillId="36" borderId="0" xfId="0" applyFont="1" applyFill="1" applyAlignment="1" applyProtection="1">
      <alignment/>
      <protection/>
    </xf>
    <xf numFmtId="0" fontId="13" fillId="0" borderId="17" xfId="0" applyFont="1" applyBorder="1" applyAlignment="1" applyProtection="1">
      <alignment horizontal="left"/>
      <protection/>
    </xf>
    <xf numFmtId="0" fontId="13" fillId="0" borderId="18" xfId="0" applyFont="1" applyBorder="1" applyAlignment="1" applyProtection="1">
      <alignment horizontal="left"/>
      <protection/>
    </xf>
    <xf numFmtId="0" fontId="13" fillId="0" borderId="13" xfId="0" applyFont="1" applyBorder="1" applyAlignment="1" applyProtection="1">
      <alignment horizontal="center"/>
      <protection/>
    </xf>
    <xf numFmtId="0" fontId="19" fillId="34" borderId="0" xfId="0" applyFont="1" applyFill="1" applyBorder="1" applyAlignment="1" applyProtection="1">
      <alignment horizontal="center"/>
      <protection/>
    </xf>
    <xf numFmtId="0" fontId="13" fillId="33" borderId="0" xfId="0" applyFont="1" applyFill="1" applyAlignment="1" applyProtection="1">
      <alignment horizontal="right"/>
      <protection/>
    </xf>
    <xf numFmtId="0" fontId="11" fillId="33" borderId="18" xfId="0" applyFont="1" applyFill="1" applyBorder="1" applyAlignment="1" applyProtection="1">
      <alignment horizontal="center"/>
      <protection locked="0"/>
    </xf>
    <xf numFmtId="0" fontId="13" fillId="33" borderId="0" xfId="0" applyFont="1" applyFill="1" applyBorder="1" applyAlignment="1" applyProtection="1">
      <alignment horizontal="center"/>
      <protection/>
    </xf>
    <xf numFmtId="0" fontId="7" fillId="33" borderId="0" xfId="0" applyFont="1" applyFill="1" applyAlignment="1" applyProtection="1">
      <alignment horizontal="center"/>
      <protection/>
    </xf>
    <xf numFmtId="0" fontId="19" fillId="34" borderId="11" xfId="0" applyFont="1" applyFill="1" applyBorder="1" applyAlignment="1" applyProtection="1">
      <alignment horizontal="left"/>
      <protection/>
    </xf>
    <xf numFmtId="0" fontId="19" fillId="34" borderId="12" xfId="0" applyFont="1" applyFill="1" applyBorder="1" applyAlignment="1" applyProtection="1">
      <alignment horizontal="left"/>
      <protection/>
    </xf>
    <xf numFmtId="0" fontId="19" fillId="34" borderId="13" xfId="0" applyFont="1" applyFill="1" applyBorder="1" applyAlignment="1" applyProtection="1">
      <alignment horizontal="left"/>
      <protection/>
    </xf>
    <xf numFmtId="0" fontId="19" fillId="34" borderId="11" xfId="0" applyFon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6" fillId="33" borderId="0" xfId="0" applyFont="1" applyFill="1" applyAlignment="1" applyProtection="1">
      <alignment/>
      <protection locked="0"/>
    </xf>
    <xf numFmtId="0" fontId="13" fillId="33" borderId="0" xfId="0" applyFont="1" applyFill="1" applyAlignment="1" applyProtection="1">
      <alignment/>
      <protection locked="0"/>
    </xf>
    <xf numFmtId="0" fontId="16" fillId="33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0" fontId="19" fillId="34" borderId="10" xfId="0" applyFont="1" applyFill="1" applyBorder="1" applyAlignment="1" applyProtection="1">
      <alignment horizontal="center"/>
      <protection locked="0"/>
    </xf>
    <xf numFmtId="0" fontId="19" fillId="34" borderId="14" xfId="0" applyFont="1" applyFill="1" applyBorder="1" applyAlignment="1" applyProtection="1">
      <alignment horizontal="center"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Font="1" applyBorder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13" fillId="0" borderId="0" xfId="0" applyFont="1" applyBorder="1" applyAlignment="1" applyProtection="1">
      <alignment/>
      <protection locked="0"/>
    </xf>
    <xf numFmtId="0" fontId="16" fillId="0" borderId="0" xfId="0" applyFont="1" applyBorder="1" applyAlignment="1" applyProtection="1">
      <alignment horizontal="left"/>
      <protection locked="0"/>
    </xf>
    <xf numFmtId="0" fontId="16" fillId="0" borderId="0" xfId="0" applyFont="1" applyFill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13" fillId="0" borderId="16" xfId="0" applyFont="1" applyBorder="1" applyAlignment="1" applyProtection="1">
      <alignment horizontal="center"/>
      <protection/>
    </xf>
    <xf numFmtId="0" fontId="13" fillId="0" borderId="18" xfId="0" applyFont="1" applyBorder="1" applyAlignment="1" applyProtection="1">
      <alignment horizontal="center"/>
      <protection/>
    </xf>
    <xf numFmtId="0" fontId="13" fillId="0" borderId="12" xfId="0" applyFont="1" applyBorder="1" applyAlignment="1" applyProtection="1">
      <alignment horizontal="center"/>
      <protection/>
    </xf>
    <xf numFmtId="0" fontId="13" fillId="33" borderId="0" xfId="0" applyFont="1" applyFill="1" applyAlignment="1" applyProtection="1">
      <alignment horizontal="center"/>
      <protection/>
    </xf>
    <xf numFmtId="0" fontId="3" fillId="33" borderId="0" xfId="53" applyFill="1" applyAlignment="1" applyProtection="1">
      <alignment horizontal="center"/>
      <protection/>
    </xf>
    <xf numFmtId="0" fontId="17" fillId="33" borderId="0" xfId="53" applyFont="1" applyFill="1" applyAlignment="1" applyProtection="1">
      <alignment horizontal="center"/>
      <protection/>
    </xf>
    <xf numFmtId="0" fontId="13" fillId="33" borderId="0" xfId="0" applyFont="1" applyFill="1" applyAlignment="1" applyProtection="1">
      <alignment horizontal="center" wrapText="1"/>
      <protection/>
    </xf>
    <xf numFmtId="170" fontId="13" fillId="0" borderId="19" xfId="44" applyFont="1" applyBorder="1" applyAlignment="1" applyProtection="1">
      <alignment/>
      <protection locked="0"/>
    </xf>
    <xf numFmtId="0" fontId="13" fillId="0" borderId="11" xfId="0" applyFont="1" applyBorder="1" applyAlignment="1" applyProtection="1">
      <alignment horizontal="center"/>
      <protection/>
    </xf>
    <xf numFmtId="172" fontId="24" fillId="0" borderId="11" xfId="0" applyNumberFormat="1" applyFont="1" applyBorder="1" applyAlignment="1" applyProtection="1">
      <alignment horizontal="center"/>
      <protection/>
    </xf>
    <xf numFmtId="0" fontId="24" fillId="0" borderId="11" xfId="0" applyFont="1" applyBorder="1" applyAlignment="1" applyProtection="1">
      <alignment horizontal="center"/>
      <protection locked="0"/>
    </xf>
    <xf numFmtId="0" fontId="13" fillId="0" borderId="14" xfId="0" applyFont="1" applyBorder="1" applyAlignment="1" applyProtection="1">
      <alignment horizontal="center"/>
      <protection locked="0"/>
    </xf>
    <xf numFmtId="0" fontId="13" fillId="0" borderId="15" xfId="0" applyFont="1" applyBorder="1" applyAlignment="1" applyProtection="1">
      <alignment horizontal="left"/>
      <protection/>
    </xf>
    <xf numFmtId="0" fontId="11" fillId="0" borderId="12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64" fillId="36" borderId="11" xfId="0" applyFont="1" applyFill="1" applyBorder="1" applyAlignment="1" applyProtection="1">
      <alignment horizontal="left"/>
      <protection/>
    </xf>
    <xf numFmtId="0" fontId="13" fillId="0" borderId="20" xfId="0" applyFont="1" applyBorder="1" applyAlignment="1" applyProtection="1">
      <alignment horizontal="left"/>
      <protection/>
    </xf>
    <xf numFmtId="0" fontId="11" fillId="0" borderId="18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11" fillId="0" borderId="20" xfId="0" applyFont="1" applyBorder="1" applyAlignment="1">
      <alignment horizontal="left"/>
    </xf>
    <xf numFmtId="0" fontId="13" fillId="0" borderId="14" xfId="0" applyFont="1" applyBorder="1" applyAlignment="1">
      <alignment horizontal="center"/>
    </xf>
    <xf numFmtId="0" fontId="13" fillId="0" borderId="18" xfId="0" applyFont="1" applyBorder="1" applyAlignment="1" applyProtection="1">
      <alignment horizontal="center"/>
      <protection locked="0"/>
    </xf>
    <xf numFmtId="0" fontId="13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 horizontal="center"/>
      <protection/>
    </xf>
    <xf numFmtId="0" fontId="65" fillId="33" borderId="0" xfId="0" applyFont="1" applyFill="1" applyAlignment="1" applyProtection="1">
      <alignment/>
      <protection/>
    </xf>
    <xf numFmtId="0" fontId="12" fillId="33" borderId="0" xfId="0" applyFont="1" applyFill="1" applyAlignment="1" applyProtection="1">
      <alignment/>
      <protection/>
    </xf>
    <xf numFmtId="0" fontId="20" fillId="0" borderId="15" xfId="0" applyFont="1" applyBorder="1" applyAlignment="1" applyProtection="1">
      <alignment horizontal="left"/>
      <protection/>
    </xf>
    <xf numFmtId="172" fontId="13" fillId="0" borderId="12" xfId="0" applyNumberFormat="1" applyFont="1" applyBorder="1" applyAlignment="1" applyProtection="1">
      <alignment horizontal="center"/>
      <protection/>
    </xf>
    <xf numFmtId="0" fontId="66" fillId="37" borderId="11" xfId="0" applyFont="1" applyFill="1" applyBorder="1" applyAlignment="1" applyProtection="1">
      <alignment horizontal="left"/>
      <protection/>
    </xf>
    <xf numFmtId="0" fontId="66" fillId="37" borderId="12" xfId="0" applyFont="1" applyFill="1" applyBorder="1" applyAlignment="1" applyProtection="1">
      <alignment horizontal="left"/>
      <protection/>
    </xf>
    <xf numFmtId="0" fontId="66" fillId="37" borderId="13" xfId="0" applyFont="1" applyFill="1" applyBorder="1" applyAlignment="1" applyProtection="1">
      <alignment horizontal="left"/>
      <protection/>
    </xf>
    <xf numFmtId="0" fontId="13" fillId="0" borderId="14" xfId="0" applyFont="1" applyBorder="1" applyAlignment="1" applyProtection="1">
      <alignment horizontal="center"/>
      <protection/>
    </xf>
    <xf numFmtId="0" fontId="13" fillId="0" borderId="17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/>
      <protection/>
    </xf>
    <xf numFmtId="0" fontId="66" fillId="37" borderId="17" xfId="0" applyFont="1" applyFill="1" applyBorder="1" applyAlignment="1" applyProtection="1">
      <alignment/>
      <protection/>
    </xf>
    <xf numFmtId="0" fontId="66" fillId="37" borderId="18" xfId="0" applyFont="1" applyFill="1" applyBorder="1" applyAlignment="1" applyProtection="1">
      <alignment horizontal="right"/>
      <protection/>
    </xf>
    <xf numFmtId="0" fontId="66" fillId="37" borderId="16" xfId="0" applyFont="1" applyFill="1" applyBorder="1" applyAlignment="1" applyProtection="1">
      <alignment horizontal="right"/>
      <protection/>
    </xf>
    <xf numFmtId="0" fontId="19" fillId="34" borderId="12" xfId="0" applyFont="1" applyFill="1" applyBorder="1" applyAlignment="1" applyProtection="1">
      <alignment horizontal="right"/>
      <protection/>
    </xf>
    <xf numFmtId="0" fontId="19" fillId="34" borderId="13" xfId="0" applyFont="1" applyFill="1" applyBorder="1" applyAlignment="1" applyProtection="1">
      <alignment horizontal="right"/>
      <protection/>
    </xf>
    <xf numFmtId="0" fontId="16" fillId="0" borderId="0" xfId="0" applyFont="1" applyBorder="1" applyAlignment="1" applyProtection="1">
      <alignment/>
      <protection/>
    </xf>
    <xf numFmtId="0" fontId="24" fillId="0" borderId="11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6" fillId="0" borderId="21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9" fillId="34" borderId="18" xfId="0" applyFont="1" applyFill="1" applyBorder="1" applyAlignment="1" applyProtection="1">
      <alignment horizontal="left"/>
      <protection/>
    </xf>
    <xf numFmtId="0" fontId="19" fillId="34" borderId="17" xfId="0" applyFont="1" applyFill="1" applyBorder="1" applyAlignment="1" applyProtection="1">
      <alignment horizontal="left"/>
      <protection/>
    </xf>
    <xf numFmtId="0" fontId="19" fillId="34" borderId="0" xfId="0" applyFont="1" applyFill="1" applyBorder="1" applyAlignment="1" applyProtection="1">
      <alignment horizontal="left"/>
      <protection/>
    </xf>
    <xf numFmtId="0" fontId="19" fillId="34" borderId="16" xfId="0" applyFont="1" applyFill="1" applyBorder="1" applyAlignment="1" applyProtection="1">
      <alignment horizontal="left"/>
      <protection/>
    </xf>
    <xf numFmtId="0" fontId="0" fillId="33" borderId="0" xfId="0" applyFont="1" applyFill="1" applyAlignment="1" applyProtection="1">
      <alignment horizontal="center"/>
      <protection/>
    </xf>
    <xf numFmtId="0" fontId="66" fillId="37" borderId="11" xfId="0" applyFont="1" applyFill="1" applyBorder="1" applyAlignment="1" applyProtection="1">
      <alignment horizontal="left"/>
      <protection/>
    </xf>
    <xf numFmtId="0" fontId="66" fillId="37" borderId="11" xfId="0" applyFont="1" applyFill="1" applyBorder="1" applyAlignment="1" applyProtection="1">
      <alignment horizontal="left"/>
      <protection/>
    </xf>
    <xf numFmtId="0" fontId="66" fillId="37" borderId="12" xfId="0" applyFont="1" applyFill="1" applyBorder="1" applyAlignment="1" applyProtection="1">
      <alignment horizontal="left"/>
      <protection/>
    </xf>
    <xf numFmtId="0" fontId="66" fillId="37" borderId="13" xfId="0" applyFont="1" applyFill="1" applyBorder="1" applyAlignment="1" applyProtection="1">
      <alignment horizontal="left"/>
      <protection/>
    </xf>
    <xf numFmtId="0" fontId="13" fillId="0" borderId="11" xfId="0" applyFont="1" applyBorder="1" applyAlignment="1" applyProtection="1">
      <alignment horizontal="center"/>
      <protection/>
    </xf>
    <xf numFmtId="0" fontId="13" fillId="0" borderId="22" xfId="0" applyFont="1" applyBorder="1" applyAlignment="1" applyProtection="1">
      <alignment horizontal="center"/>
      <protection/>
    </xf>
    <xf numFmtId="0" fontId="13" fillId="0" borderId="13" xfId="0" applyFont="1" applyBorder="1" applyAlignment="1" applyProtection="1">
      <alignment horizontal="center"/>
      <protection/>
    </xf>
    <xf numFmtId="0" fontId="13" fillId="0" borderId="11" xfId="0" applyFont="1" applyBorder="1" applyAlignment="1" applyProtection="1">
      <alignment horizontal="left"/>
      <protection/>
    </xf>
    <xf numFmtId="0" fontId="13" fillId="0" borderId="12" xfId="0" applyFont="1" applyBorder="1" applyAlignment="1" applyProtection="1">
      <alignment horizontal="left"/>
      <protection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19" fillId="34" borderId="23" xfId="0" applyFont="1" applyFill="1" applyBorder="1" applyAlignment="1" applyProtection="1">
      <alignment horizontal="center"/>
      <protection/>
    </xf>
    <xf numFmtId="0" fontId="19" fillId="34" borderId="0" xfId="0" applyFont="1" applyFill="1" applyBorder="1" applyAlignment="1" applyProtection="1">
      <alignment horizontal="center"/>
      <protection/>
    </xf>
    <xf numFmtId="0" fontId="19" fillId="34" borderId="24" xfId="0" applyFont="1" applyFill="1" applyBorder="1" applyAlignment="1" applyProtection="1">
      <alignment horizontal="center"/>
      <protection/>
    </xf>
    <xf numFmtId="0" fontId="19" fillId="34" borderId="11" xfId="0" applyFont="1" applyFill="1" applyBorder="1" applyAlignment="1" applyProtection="1">
      <alignment horizontal="center"/>
      <protection/>
    </xf>
    <xf numFmtId="0" fontId="19" fillId="34" borderId="12" xfId="0" applyFont="1" applyFill="1" applyBorder="1" applyAlignment="1" applyProtection="1">
      <alignment horizontal="center"/>
      <protection/>
    </xf>
    <xf numFmtId="0" fontId="19" fillId="34" borderId="13" xfId="0" applyFont="1" applyFill="1" applyBorder="1" applyAlignment="1" applyProtection="1">
      <alignment horizontal="center"/>
      <protection/>
    </xf>
    <xf numFmtId="0" fontId="13" fillId="35" borderId="10" xfId="0" applyFont="1" applyFill="1" applyBorder="1" applyAlignment="1">
      <alignment horizontal="left"/>
    </xf>
    <xf numFmtId="0" fontId="24" fillId="0" borderId="11" xfId="0" applyFont="1" applyBorder="1" applyAlignment="1" applyProtection="1">
      <alignment horizontal="center"/>
      <protection/>
    </xf>
    <xf numFmtId="0" fontId="24" fillId="0" borderId="13" xfId="0" applyFont="1" applyBorder="1" applyAlignment="1" applyProtection="1">
      <alignment horizontal="center"/>
      <protection/>
    </xf>
    <xf numFmtId="172" fontId="13" fillId="0" borderId="25" xfId="0" applyNumberFormat="1" applyFont="1" applyBorder="1" applyAlignment="1" applyProtection="1">
      <alignment horizontal="center"/>
      <protection/>
    </xf>
    <xf numFmtId="0" fontId="13" fillId="33" borderId="0" xfId="0" applyFont="1" applyFill="1" applyAlignment="1" applyProtection="1">
      <alignment horizontal="right"/>
      <protection/>
    </xf>
    <xf numFmtId="0" fontId="13" fillId="0" borderId="17" xfId="0" applyFont="1" applyBorder="1" applyAlignment="1" applyProtection="1">
      <alignment horizontal="left"/>
      <protection/>
    </xf>
    <xf numFmtId="0" fontId="13" fillId="0" borderId="18" xfId="0" applyFont="1" applyBorder="1" applyAlignment="1" applyProtection="1">
      <alignment horizontal="left"/>
      <protection/>
    </xf>
    <xf numFmtId="0" fontId="26" fillId="33" borderId="0" xfId="0" applyFont="1" applyFill="1" applyBorder="1" applyAlignment="1" applyProtection="1">
      <alignment horizontal="left" vertical="center" wrapText="1"/>
      <protection/>
    </xf>
    <xf numFmtId="0" fontId="16" fillId="0" borderId="26" xfId="0" applyFont="1" applyBorder="1" applyAlignment="1" applyProtection="1">
      <alignment/>
      <protection locked="0"/>
    </xf>
    <xf numFmtId="0" fontId="16" fillId="0" borderId="27" xfId="0" applyFont="1" applyBorder="1" applyAlignment="1" applyProtection="1">
      <alignment/>
      <protection locked="0"/>
    </xf>
    <xf numFmtId="0" fontId="16" fillId="0" borderId="28" xfId="0" applyFont="1" applyBorder="1" applyAlignment="1" applyProtection="1">
      <alignment/>
      <protection locked="0"/>
    </xf>
    <xf numFmtId="0" fontId="16" fillId="0" borderId="29" xfId="0" applyFont="1" applyBorder="1" applyAlignment="1" applyProtection="1">
      <alignment/>
      <protection locked="0"/>
    </xf>
    <xf numFmtId="0" fontId="16" fillId="0" borderId="12" xfId="0" applyFont="1" applyBorder="1" applyAlignment="1" applyProtection="1">
      <alignment/>
      <protection locked="0"/>
    </xf>
    <xf numFmtId="0" fontId="16" fillId="0" borderId="30" xfId="0" applyFont="1" applyBorder="1" applyAlignment="1" applyProtection="1">
      <alignment/>
      <protection locked="0"/>
    </xf>
    <xf numFmtId="0" fontId="14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1" fillId="33" borderId="18" xfId="0" applyFont="1" applyFill="1" applyBorder="1" applyAlignment="1" applyProtection="1">
      <alignment horizontal="center"/>
      <protection locked="0"/>
    </xf>
    <xf numFmtId="0" fontId="11" fillId="33" borderId="0" xfId="0" applyFont="1" applyFill="1" applyBorder="1" applyAlignment="1" applyProtection="1">
      <alignment horizontal="center"/>
      <protection locked="0"/>
    </xf>
    <xf numFmtId="0" fontId="13" fillId="33" borderId="0" xfId="0" applyFont="1" applyFill="1" applyBorder="1" applyAlignment="1" applyProtection="1">
      <alignment horizontal="right"/>
      <protection/>
    </xf>
    <xf numFmtId="15" fontId="11" fillId="33" borderId="18" xfId="0" applyNumberFormat="1" applyFont="1" applyFill="1" applyBorder="1" applyAlignment="1" applyProtection="1">
      <alignment horizontal="center"/>
      <protection locked="0"/>
    </xf>
    <xf numFmtId="172" fontId="13" fillId="33" borderId="18" xfId="0" applyNumberFormat="1" applyFont="1" applyFill="1" applyBorder="1" applyAlignment="1" applyProtection="1">
      <alignment horizontal="center"/>
      <protection/>
    </xf>
    <xf numFmtId="0" fontId="13" fillId="0" borderId="0" xfId="0" applyFont="1" applyAlignment="1" applyProtection="1">
      <alignment horizontal="right"/>
      <protection/>
    </xf>
    <xf numFmtId="0" fontId="13" fillId="0" borderId="31" xfId="0" applyFont="1" applyBorder="1" applyAlignment="1" applyProtection="1">
      <alignment horizontal="right"/>
      <protection/>
    </xf>
    <xf numFmtId="0" fontId="20" fillId="33" borderId="32" xfId="0" applyFont="1" applyFill="1" applyBorder="1" applyAlignment="1" applyProtection="1">
      <alignment horizontal="left" vertical="center" wrapText="1"/>
      <protection/>
    </xf>
    <xf numFmtId="0" fontId="20" fillId="33" borderId="0" xfId="0" applyFont="1" applyFill="1" applyBorder="1" applyAlignment="1" applyProtection="1">
      <alignment horizontal="left" vertical="center" wrapText="1"/>
      <protection/>
    </xf>
    <xf numFmtId="0" fontId="19" fillId="34" borderId="20" xfId="0" applyFont="1" applyFill="1" applyBorder="1" applyAlignment="1" applyProtection="1">
      <alignment horizontal="right"/>
      <protection/>
    </xf>
    <xf numFmtId="0" fontId="19" fillId="34" borderId="15" xfId="0" applyFont="1" applyFill="1" applyBorder="1" applyAlignment="1" applyProtection="1">
      <alignment horizontal="right"/>
      <protection/>
    </xf>
    <xf numFmtId="0" fontId="16" fillId="0" borderId="33" xfId="0" applyFont="1" applyBorder="1" applyAlignment="1" applyProtection="1">
      <alignment/>
      <protection locked="0"/>
    </xf>
    <xf numFmtId="0" fontId="16" fillId="0" borderId="34" xfId="0" applyFont="1" applyBorder="1" applyAlignment="1" applyProtection="1">
      <alignment/>
      <protection locked="0"/>
    </xf>
    <xf numFmtId="0" fontId="16" fillId="0" borderId="35" xfId="0" applyFont="1" applyBorder="1" applyAlignment="1" applyProtection="1">
      <alignment/>
      <protection locked="0"/>
    </xf>
    <xf numFmtId="0" fontId="22" fillId="33" borderId="0" xfId="0" applyFont="1" applyFill="1" applyBorder="1" applyAlignment="1" applyProtection="1">
      <alignment horizontal="center"/>
      <protection/>
    </xf>
    <xf numFmtId="0" fontId="16" fillId="0" borderId="25" xfId="0" applyFont="1" applyBorder="1" applyAlignment="1" applyProtection="1">
      <alignment horizontal="center"/>
      <protection/>
    </xf>
    <xf numFmtId="172" fontId="24" fillId="0" borderId="11" xfId="0" applyNumberFormat="1" applyFont="1" applyBorder="1" applyAlignment="1" applyProtection="1">
      <alignment horizontal="center"/>
      <protection/>
    </xf>
    <xf numFmtId="172" fontId="24" fillId="0" borderId="12" xfId="0" applyNumberFormat="1" applyFont="1" applyBorder="1" applyAlignment="1" applyProtection="1">
      <alignment horizontal="center"/>
      <protection/>
    </xf>
    <xf numFmtId="172" fontId="13" fillId="0" borderId="11" xfId="0" applyNumberFormat="1" applyFont="1" applyBorder="1" applyAlignment="1" applyProtection="1">
      <alignment horizontal="center"/>
      <protection/>
    </xf>
    <xf numFmtId="172" fontId="13" fillId="0" borderId="12" xfId="0" applyNumberFormat="1" applyFont="1" applyBorder="1" applyAlignment="1" applyProtection="1">
      <alignment horizontal="center"/>
      <protection/>
    </xf>
    <xf numFmtId="0" fontId="25" fillId="34" borderId="36" xfId="0" applyFont="1" applyFill="1" applyBorder="1" applyAlignment="1" applyProtection="1">
      <alignment horizontal="left"/>
      <protection/>
    </xf>
    <xf numFmtId="0" fontId="25" fillId="34" borderId="20" xfId="0" applyFont="1" applyFill="1" applyBorder="1" applyAlignment="1" applyProtection="1">
      <alignment horizontal="left"/>
      <protection/>
    </xf>
    <xf numFmtId="0" fontId="25" fillId="34" borderId="15" xfId="0" applyFont="1" applyFill="1" applyBorder="1" applyAlignment="1" applyProtection="1">
      <alignment horizontal="left"/>
      <protection/>
    </xf>
    <xf numFmtId="0" fontId="15" fillId="0" borderId="0" xfId="0" applyFont="1" applyBorder="1" applyAlignment="1" applyProtection="1">
      <alignment horizontal="center" vertical="justify" wrapText="1"/>
      <protection/>
    </xf>
    <xf numFmtId="0" fontId="15" fillId="0" borderId="0" xfId="0" applyFont="1" applyBorder="1" applyAlignment="1" applyProtection="1">
      <alignment horizontal="center" vertical="justify"/>
      <protection/>
    </xf>
    <xf numFmtId="0" fontId="13" fillId="0" borderId="37" xfId="0" applyFont="1" applyBorder="1" applyAlignment="1" applyProtection="1">
      <alignment horizontal="center"/>
      <protection/>
    </xf>
    <xf numFmtId="0" fontId="13" fillId="0" borderId="38" xfId="0" applyFont="1" applyBorder="1" applyAlignment="1" applyProtection="1">
      <alignment horizontal="center"/>
      <protection/>
    </xf>
    <xf numFmtId="0" fontId="13" fillId="0" borderId="39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wrapText="1"/>
      <protection/>
    </xf>
    <xf numFmtId="0" fontId="11" fillId="33" borderId="0" xfId="0" applyFont="1" applyFill="1" applyAlignment="1" applyProtection="1">
      <alignment horizontal="center"/>
      <protection/>
    </xf>
    <xf numFmtId="0" fontId="10" fillId="33" borderId="0" xfId="0" applyFont="1" applyFill="1" applyAlignment="1" applyProtection="1">
      <alignment horizontal="center"/>
      <protection/>
    </xf>
    <xf numFmtId="0" fontId="13" fillId="33" borderId="0" xfId="0" applyFont="1" applyFill="1" applyAlignment="1" applyProtection="1">
      <alignment horizontal="center"/>
      <protection/>
    </xf>
    <xf numFmtId="0" fontId="11" fillId="33" borderId="18" xfId="0" applyFont="1" applyFill="1" applyBorder="1" applyAlignment="1" applyProtection="1">
      <alignment horizontal="left"/>
      <protection locked="0"/>
    </xf>
    <xf numFmtId="0" fontId="7" fillId="33" borderId="0" xfId="0" applyFont="1" applyFill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center"/>
      <protection/>
    </xf>
    <xf numFmtId="0" fontId="3" fillId="33" borderId="0" xfId="53" applyFill="1" applyAlignment="1" applyProtection="1">
      <alignment horizontal="center"/>
      <protection/>
    </xf>
    <xf numFmtId="0" fontId="27" fillId="33" borderId="0" xfId="0" applyFont="1" applyFill="1" applyAlignment="1" applyProtection="1">
      <alignment horizontal="center"/>
      <protection/>
    </xf>
    <xf numFmtId="0" fontId="18" fillId="33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172" fontId="11" fillId="0" borderId="40" xfId="44" applyNumberFormat="1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69"/>
  <sheetViews>
    <sheetView showGridLines="0" tabSelected="1" view="pageBreakPreview" zoomScaleSheetLayoutView="100" zoomScalePageLayoutView="0" workbookViewId="0" topLeftCell="A1">
      <selection activeCell="B87" sqref="B87"/>
    </sheetView>
  </sheetViews>
  <sheetFormatPr defaultColWidth="9.140625" defaultRowHeight="13.5" customHeight="1"/>
  <cols>
    <col min="1" max="1" width="11.8515625" style="67" customWidth="1"/>
    <col min="2" max="2" width="7.00390625" style="67" customWidth="1"/>
    <col min="3" max="3" width="15.7109375" style="67" customWidth="1"/>
    <col min="4" max="4" width="7.7109375" style="67" customWidth="1"/>
    <col min="5" max="5" width="16.421875" style="67" bestFit="1" customWidth="1"/>
    <col min="6" max="6" width="14.28125" style="67" customWidth="1"/>
    <col min="7" max="7" width="4.421875" style="67" customWidth="1"/>
    <col min="8" max="8" width="10.421875" style="67" customWidth="1"/>
    <col min="9" max="9" width="6.28125" style="67" customWidth="1"/>
    <col min="10" max="10" width="16.140625" style="67" customWidth="1"/>
    <col min="11" max="11" width="7.7109375" style="64" customWidth="1"/>
    <col min="12" max="12" width="7.7109375" style="67" customWidth="1"/>
    <col min="13" max="13" width="14.28125" style="64" customWidth="1"/>
    <col min="14" max="16384" width="9.140625" style="67" customWidth="1"/>
  </cols>
  <sheetData>
    <row r="1" spans="1:13" s="65" customFormat="1" ht="12.75">
      <c r="A1" s="3"/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"/>
    </row>
    <row r="2" spans="1:13" s="66" customFormat="1" ht="13.5" customHeight="1">
      <c r="A2" s="206"/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</row>
    <row r="3" spans="1:13" s="65" customFormat="1" ht="16.5" customHeight="1">
      <c r="A3" s="213" t="s">
        <v>225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</row>
    <row r="4" spans="1:13" ht="12.75" customHeight="1">
      <c r="A4" s="5"/>
      <c r="B4" s="207" t="s">
        <v>201</v>
      </c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6"/>
    </row>
    <row r="5" spans="1:13" ht="13.5" customHeight="1">
      <c r="A5" s="5"/>
      <c r="B5" s="143"/>
      <c r="C5" s="7"/>
      <c r="D5" s="7"/>
      <c r="E5" s="7"/>
      <c r="F5" s="59"/>
      <c r="G5" s="7"/>
      <c r="H5" s="7"/>
      <c r="I5" s="7"/>
      <c r="J5" s="8"/>
      <c r="K5" s="4"/>
      <c r="L5" s="5"/>
      <c r="M5" s="6"/>
    </row>
    <row r="6" spans="1:13" s="65" customFormat="1" ht="14.25" customHeight="1">
      <c r="A6" s="5"/>
      <c r="B6" s="214" t="s">
        <v>226</v>
      </c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9"/>
    </row>
    <row r="7" spans="1:13" ht="14.25" customHeight="1">
      <c r="A7" s="5"/>
      <c r="B7" s="210" t="s">
        <v>227</v>
      </c>
      <c r="C7" s="210"/>
      <c r="D7" s="210"/>
      <c r="E7" s="210"/>
      <c r="F7" s="210"/>
      <c r="G7" s="210"/>
      <c r="H7" s="210"/>
      <c r="I7" s="210"/>
      <c r="J7" s="210"/>
      <c r="K7" s="210"/>
      <c r="L7" s="5"/>
      <c r="M7" s="10"/>
    </row>
    <row r="8" spans="1:13" ht="13.5" customHeight="1">
      <c r="A8" s="1"/>
      <c r="B8" s="1"/>
      <c r="C8" s="58"/>
      <c r="D8" s="58"/>
      <c r="E8" s="58"/>
      <c r="F8" s="58"/>
      <c r="G8" s="1"/>
      <c r="H8" s="211"/>
      <c r="I8" s="211"/>
      <c r="J8" s="211"/>
      <c r="K8" s="2"/>
      <c r="L8" s="1"/>
      <c r="M8" s="58"/>
    </row>
    <row r="9" spans="1:13" s="69" customFormat="1" ht="13.5" customHeight="1">
      <c r="A9" s="132"/>
      <c r="B9" s="132"/>
      <c r="C9" s="93"/>
      <c r="D9" s="93"/>
      <c r="E9" s="93"/>
      <c r="F9" s="93"/>
      <c r="G9" s="132"/>
      <c r="H9" s="208"/>
      <c r="I9" s="208"/>
      <c r="J9" s="208"/>
      <c r="K9" s="132"/>
      <c r="L9" s="132"/>
      <c r="M9" s="96"/>
    </row>
    <row r="10" spans="1:13" s="65" customFormat="1" ht="13.5" customHeight="1">
      <c r="A10" s="133"/>
      <c r="B10" s="133"/>
      <c r="C10" s="95"/>
      <c r="D10" s="94"/>
      <c r="E10" s="95"/>
      <c r="F10" s="94"/>
      <c r="H10" s="212"/>
      <c r="I10" s="212"/>
      <c r="J10" s="212"/>
      <c r="M10" s="95"/>
    </row>
    <row r="11" spans="1:13" ht="22.5" customHeight="1">
      <c r="A11" s="179" t="s">
        <v>228</v>
      </c>
      <c r="B11" s="179"/>
      <c r="C11" s="177"/>
      <c r="D11" s="177"/>
      <c r="E11" s="177"/>
      <c r="F11" s="179" t="s">
        <v>145</v>
      </c>
      <c r="G11" s="179"/>
      <c r="H11" s="179"/>
      <c r="I11" s="179"/>
      <c r="J11" s="177"/>
      <c r="K11" s="177"/>
      <c r="L11" s="177"/>
      <c r="M11" s="57"/>
    </row>
    <row r="12" spans="1:13" ht="7.5" customHeight="1" hidden="1">
      <c r="A12" s="12"/>
      <c r="B12" s="12"/>
      <c r="C12" s="71"/>
      <c r="D12" s="71"/>
      <c r="E12" s="70"/>
      <c r="F12" s="12"/>
      <c r="G12" s="12"/>
      <c r="H12" s="112"/>
      <c r="I12" s="112"/>
      <c r="J12" s="71"/>
      <c r="K12" s="71"/>
      <c r="L12" s="70"/>
      <c r="M12" s="71"/>
    </row>
    <row r="13" spans="1:13" ht="22.5" customHeight="1">
      <c r="A13" s="179" t="s">
        <v>8</v>
      </c>
      <c r="B13" s="179"/>
      <c r="C13" s="177"/>
      <c r="D13" s="177"/>
      <c r="E13" s="177"/>
      <c r="F13" s="179" t="s">
        <v>7</v>
      </c>
      <c r="G13" s="179"/>
      <c r="H13" s="179"/>
      <c r="I13" s="179"/>
      <c r="J13" s="177"/>
      <c r="K13" s="177"/>
      <c r="L13" s="177"/>
      <c r="M13" s="57"/>
    </row>
    <row r="14" spans="1:13" ht="13.5" customHeight="1" hidden="1">
      <c r="A14" s="12"/>
      <c r="B14" s="12"/>
      <c r="C14" s="71"/>
      <c r="D14" s="71"/>
      <c r="E14" s="70"/>
      <c r="F14" s="12"/>
      <c r="G14" s="12"/>
      <c r="H14" s="112"/>
      <c r="I14" s="112"/>
      <c r="J14" s="178"/>
      <c r="K14" s="178"/>
      <c r="L14" s="178"/>
      <c r="M14" s="71"/>
    </row>
    <row r="15" spans="1:13" ht="22.5" customHeight="1">
      <c r="A15" s="179" t="s">
        <v>9</v>
      </c>
      <c r="B15" s="179"/>
      <c r="C15" s="177"/>
      <c r="D15" s="177"/>
      <c r="E15" s="177"/>
      <c r="F15" s="179" t="s">
        <v>34</v>
      </c>
      <c r="G15" s="179"/>
      <c r="H15" s="179"/>
      <c r="I15" s="179"/>
      <c r="J15" s="209"/>
      <c r="K15" s="209"/>
      <c r="L15" s="209"/>
      <c r="M15" s="57"/>
    </row>
    <row r="16" spans="1:14" ht="1.5" customHeight="1" hidden="1">
      <c r="A16" s="12"/>
      <c r="B16" s="12"/>
      <c r="C16" s="72"/>
      <c r="D16" s="72"/>
      <c r="E16" s="70"/>
      <c r="F16" s="12"/>
      <c r="G16" s="12"/>
      <c r="H16" s="12"/>
      <c r="I16" s="12"/>
      <c r="J16" s="70"/>
      <c r="K16" s="71"/>
      <c r="L16" s="70"/>
      <c r="M16" s="71"/>
      <c r="N16" s="73"/>
    </row>
    <row r="17" spans="1:14" ht="22.5" customHeight="1">
      <c r="A17" s="179" t="s">
        <v>30</v>
      </c>
      <c r="B17" s="179"/>
      <c r="C17" s="177"/>
      <c r="D17" s="177"/>
      <c r="E17" s="177"/>
      <c r="F17" s="179" t="s">
        <v>33</v>
      </c>
      <c r="G17" s="179"/>
      <c r="H17" s="179"/>
      <c r="I17" s="179"/>
      <c r="J17" s="180"/>
      <c r="K17" s="177"/>
      <c r="L17" s="177"/>
      <c r="M17" s="57"/>
      <c r="N17" s="73"/>
    </row>
    <row r="18" spans="1:13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2"/>
      <c r="L18" s="1"/>
      <c r="M18" s="2"/>
    </row>
    <row r="19" spans="1:13" ht="18.75" customHeight="1">
      <c r="A19" s="134"/>
      <c r="B19" s="191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2"/>
    </row>
    <row r="20" spans="1:20" ht="13.5" customHeight="1">
      <c r="A20" s="113"/>
      <c r="B20" s="113"/>
      <c r="C20" s="114"/>
      <c r="D20" s="114"/>
      <c r="E20" s="115"/>
      <c r="F20" s="116"/>
      <c r="G20" s="116"/>
      <c r="H20" s="116"/>
      <c r="I20" s="116"/>
      <c r="J20" s="116"/>
      <c r="K20" s="10"/>
      <c r="L20" s="113"/>
      <c r="M20" s="10"/>
      <c r="P20" s="74"/>
      <c r="Q20" s="74"/>
      <c r="R20" s="74"/>
      <c r="S20" s="74"/>
      <c r="T20" s="75"/>
    </row>
    <row r="21" spans="1:20" ht="19.5" customHeight="1" thickBot="1">
      <c r="A21" s="165" t="s">
        <v>4</v>
      </c>
      <c r="B21" s="165"/>
      <c r="C21" s="181" t="str">
        <f>IF(K66=0," ",K66)</f>
        <v> </v>
      </c>
      <c r="D21" s="181"/>
      <c r="E21" s="113"/>
      <c r="F21" s="135"/>
      <c r="G21" s="135"/>
      <c r="H21" s="135"/>
      <c r="I21" s="135"/>
      <c r="J21" s="135"/>
      <c r="K21" s="136"/>
      <c r="L21" s="135"/>
      <c r="M21" s="10"/>
      <c r="P21" s="74"/>
      <c r="Q21" s="74"/>
      <c r="R21" s="74"/>
      <c r="S21" s="74"/>
      <c r="T21" s="75"/>
    </row>
    <row r="22" spans="1:20" ht="15.75" customHeight="1">
      <c r="A22" s="12"/>
      <c r="B22" s="12"/>
      <c r="C22" s="12"/>
      <c r="D22" s="12"/>
      <c r="E22" s="14"/>
      <c r="F22" s="184"/>
      <c r="G22" s="184"/>
      <c r="H22" s="184"/>
      <c r="I22" s="184"/>
      <c r="J22" s="184"/>
      <c r="K22" s="184"/>
      <c r="L22" s="184"/>
      <c r="M22" s="13"/>
      <c r="P22" s="74"/>
      <c r="Q22" s="74"/>
      <c r="R22" s="76"/>
      <c r="S22" s="76"/>
      <c r="T22" s="75"/>
    </row>
    <row r="23" spans="1:13" ht="18" customHeight="1">
      <c r="A23" s="165" t="s">
        <v>6</v>
      </c>
      <c r="B23" s="165"/>
      <c r="C23" s="181" t="str">
        <f>IF(K127=0," ",K127)</f>
        <v> </v>
      </c>
      <c r="D23" s="181"/>
      <c r="E23" s="14"/>
      <c r="F23" s="185"/>
      <c r="G23" s="185"/>
      <c r="H23" s="185"/>
      <c r="I23" s="185"/>
      <c r="J23" s="185"/>
      <c r="K23" s="185"/>
      <c r="L23" s="185"/>
      <c r="M23" s="13"/>
    </row>
    <row r="24" spans="1:13" ht="13.5" customHeight="1">
      <c r="A24" s="12"/>
      <c r="B24" s="12"/>
      <c r="C24" s="12"/>
      <c r="D24" s="12"/>
      <c r="E24" s="14"/>
      <c r="F24" s="185"/>
      <c r="G24" s="185"/>
      <c r="H24" s="185"/>
      <c r="I24" s="185"/>
      <c r="J24" s="185"/>
      <c r="K24" s="185"/>
      <c r="L24" s="185"/>
      <c r="M24" s="13"/>
    </row>
    <row r="25" spans="1:13" s="73" customFormat="1" ht="13.5" customHeight="1">
      <c r="A25" s="165" t="s">
        <v>5</v>
      </c>
      <c r="B25" s="165"/>
      <c r="C25" s="181" t="str">
        <f>IF(K186=0," ",K186)</f>
        <v> </v>
      </c>
      <c r="D25" s="181"/>
      <c r="E25" s="14"/>
      <c r="F25" s="168"/>
      <c r="G25" s="168"/>
      <c r="H25" s="168"/>
      <c r="I25" s="168"/>
      <c r="J25" s="168"/>
      <c r="K25" s="168"/>
      <c r="L25" s="168"/>
      <c r="M25" s="13"/>
    </row>
    <row r="26" spans="1:21" s="73" customFormat="1" ht="13.5" customHeight="1">
      <c r="A26" s="12"/>
      <c r="B26" s="12"/>
      <c r="C26" s="12"/>
      <c r="D26" s="12"/>
      <c r="E26" s="14"/>
      <c r="F26" s="168"/>
      <c r="G26" s="168"/>
      <c r="H26" s="168"/>
      <c r="I26" s="168"/>
      <c r="J26" s="168"/>
      <c r="K26" s="168"/>
      <c r="L26" s="168"/>
      <c r="M26" s="13"/>
      <c r="O26" s="67"/>
      <c r="P26" s="67"/>
      <c r="Q26" s="67"/>
      <c r="R26" s="67"/>
      <c r="S26" s="67"/>
      <c r="T26" s="67"/>
      <c r="U26" s="67"/>
    </row>
    <row r="27" spans="1:21" ht="13.5">
      <c r="A27" s="165" t="s">
        <v>31</v>
      </c>
      <c r="B27" s="165"/>
      <c r="C27" s="181" t="str">
        <f>IF(K265=0," ",K265)</f>
        <v> </v>
      </c>
      <c r="D27" s="181"/>
      <c r="E27" s="14"/>
      <c r="F27" s="168"/>
      <c r="G27" s="168"/>
      <c r="H27" s="168"/>
      <c r="I27" s="168"/>
      <c r="J27" s="168"/>
      <c r="K27" s="168"/>
      <c r="L27" s="168"/>
      <c r="M27" s="13"/>
      <c r="O27" s="77"/>
      <c r="P27" s="77"/>
      <c r="Q27" s="77"/>
      <c r="R27" s="77"/>
      <c r="S27" s="77"/>
      <c r="T27" s="77"/>
      <c r="U27" s="77"/>
    </row>
    <row r="28" spans="1:21" ht="15" thickBot="1">
      <c r="A28" s="56"/>
      <c r="B28" s="56"/>
      <c r="C28" s="45"/>
      <c r="D28" s="45"/>
      <c r="E28" s="16"/>
      <c r="F28" s="17"/>
      <c r="G28" s="17"/>
      <c r="H28" s="17"/>
      <c r="I28" s="15"/>
      <c r="J28" s="15"/>
      <c r="K28" s="15"/>
      <c r="L28" s="15"/>
      <c r="M28" s="13"/>
      <c r="O28" s="77"/>
      <c r="P28" s="77"/>
      <c r="Q28" s="77"/>
      <c r="R28" s="77"/>
      <c r="S28" s="77"/>
      <c r="T28" s="77"/>
      <c r="U28" s="77"/>
    </row>
    <row r="29" spans="1:21" ht="16.5" thickBot="1">
      <c r="A29" s="165" t="s">
        <v>62</v>
      </c>
      <c r="B29" s="165"/>
      <c r="C29" s="181">
        <f>IF(SUM(C21:D28)=0,"",SUM(C21:D28))</f>
      </c>
      <c r="D29" s="181"/>
      <c r="E29" s="182" t="s">
        <v>90</v>
      </c>
      <c r="F29" s="182"/>
      <c r="G29" s="183"/>
      <c r="H29" s="97"/>
      <c r="I29" s="1"/>
      <c r="J29" s="217" t="s">
        <v>10</v>
      </c>
      <c r="K29" s="217"/>
      <c r="L29" s="216">
        <f>SUM(C29:H29)</f>
        <v>0</v>
      </c>
      <c r="M29" s="216"/>
      <c r="O29" s="77"/>
      <c r="P29" s="77"/>
      <c r="Q29" s="77"/>
      <c r="R29" s="77"/>
      <c r="S29" s="77"/>
      <c r="T29" s="77"/>
      <c r="U29" s="77"/>
    </row>
    <row r="30" spans="1:21" s="73" customFormat="1" ht="13.5" customHeight="1">
      <c r="A30" s="134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67"/>
      <c r="O30" s="67"/>
      <c r="P30" s="67"/>
      <c r="Q30" s="67"/>
      <c r="R30" s="67"/>
      <c r="S30" s="67"/>
      <c r="T30" s="67"/>
      <c r="U30" s="67"/>
    </row>
    <row r="31" spans="1:13" ht="13.5" customHeight="1">
      <c r="A31" s="205"/>
      <c r="B31" s="205"/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</row>
    <row r="32" spans="1:13" ht="12.75" customHeight="1">
      <c r="A32" s="175"/>
      <c r="B32" s="176"/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</row>
    <row r="33" spans="1:14" ht="12.75" customHeight="1">
      <c r="A33" s="200"/>
      <c r="B33" s="201"/>
      <c r="C33" s="201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78"/>
    </row>
    <row r="34" spans="1:13" ht="13.5" customHeight="1">
      <c r="A34" s="201"/>
      <c r="B34" s="201"/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201"/>
    </row>
    <row r="35" spans="1:13" ht="18" customHeight="1">
      <c r="A35" s="201"/>
      <c r="B35" s="201"/>
      <c r="C35" s="201"/>
      <c r="D35" s="201"/>
      <c r="E35" s="201"/>
      <c r="F35" s="201"/>
      <c r="G35" s="201"/>
      <c r="H35" s="201"/>
      <c r="I35" s="201"/>
      <c r="J35" s="201"/>
      <c r="K35" s="201"/>
      <c r="L35" s="201"/>
      <c r="M35" s="201"/>
    </row>
    <row r="36" spans="1:13" ht="15" thickBot="1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ht="18" customHeight="1" thickBot="1">
      <c r="A37" s="37"/>
      <c r="B37" s="137"/>
      <c r="C37" s="138"/>
      <c r="D37" s="138"/>
      <c r="E37" s="202" t="s">
        <v>104</v>
      </c>
      <c r="F37" s="203"/>
      <c r="G37" s="203"/>
      <c r="H37" s="203"/>
      <c r="I37" s="204"/>
      <c r="J37" s="138"/>
      <c r="K37" s="138"/>
      <c r="L37" s="37"/>
      <c r="M37" s="37"/>
    </row>
    <row r="38" spans="1:13" ht="18" customHeight="1">
      <c r="A38" s="37"/>
      <c r="B38" s="169"/>
      <c r="C38" s="170"/>
      <c r="D38" s="170"/>
      <c r="E38" s="170"/>
      <c r="F38" s="170"/>
      <c r="G38" s="170"/>
      <c r="H38" s="170"/>
      <c r="I38" s="170"/>
      <c r="J38" s="170"/>
      <c r="K38" s="170"/>
      <c r="L38" s="171"/>
      <c r="M38" s="37"/>
    </row>
    <row r="39" spans="1:13" ht="18" customHeight="1">
      <c r="A39" s="1"/>
      <c r="B39" s="172"/>
      <c r="C39" s="173"/>
      <c r="D39" s="173"/>
      <c r="E39" s="173"/>
      <c r="F39" s="173"/>
      <c r="G39" s="173"/>
      <c r="H39" s="173"/>
      <c r="I39" s="173"/>
      <c r="J39" s="173"/>
      <c r="K39" s="173"/>
      <c r="L39" s="174"/>
      <c r="M39" s="2"/>
    </row>
    <row r="40" spans="1:13" ht="18" customHeight="1" thickBot="1">
      <c r="A40" s="1"/>
      <c r="B40" s="188"/>
      <c r="C40" s="189"/>
      <c r="D40" s="189"/>
      <c r="E40" s="189"/>
      <c r="F40" s="189"/>
      <c r="G40" s="189"/>
      <c r="H40" s="189"/>
      <c r="I40" s="189"/>
      <c r="J40" s="189"/>
      <c r="K40" s="189"/>
      <c r="L40" s="190"/>
      <c r="M40" s="2"/>
    </row>
    <row r="41" spans="1:13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2"/>
      <c r="L41" s="1"/>
      <c r="M41" s="2"/>
    </row>
    <row r="42" spans="1:13" s="68" customFormat="1" ht="18.75" customHeight="1">
      <c r="A42" s="19" t="s">
        <v>28</v>
      </c>
      <c r="B42" s="19" t="s">
        <v>1</v>
      </c>
      <c r="C42" s="139"/>
      <c r="D42" s="140" t="s">
        <v>27</v>
      </c>
      <c r="E42" s="139"/>
      <c r="F42" s="139"/>
      <c r="G42" s="139"/>
      <c r="H42" s="139"/>
      <c r="I42" s="139"/>
      <c r="J42" s="141"/>
      <c r="K42" s="142"/>
      <c r="L42" s="19" t="s">
        <v>2</v>
      </c>
      <c r="M42" s="19" t="s">
        <v>3</v>
      </c>
    </row>
    <row r="43" spans="1:13" s="68" customFormat="1" ht="18.75" customHeight="1">
      <c r="A43" s="20">
        <v>8001</v>
      </c>
      <c r="B43" s="26"/>
      <c r="C43" s="166" t="s">
        <v>229</v>
      </c>
      <c r="D43" s="167"/>
      <c r="E43" s="167"/>
      <c r="F43" s="167"/>
      <c r="G43" s="167"/>
      <c r="H43" s="167"/>
      <c r="I43" s="167"/>
      <c r="J43" s="167"/>
      <c r="K43" s="54"/>
      <c r="L43" s="24">
        <v>84</v>
      </c>
      <c r="M43" s="25" t="str">
        <f aca="true" t="shared" si="0" ref="M43:M48">IF(B43*L43=0," ",B43*L43)</f>
        <v> </v>
      </c>
    </row>
    <row r="44" spans="1:13" s="68" customFormat="1" ht="18.75" customHeight="1">
      <c r="A44" s="20">
        <v>8811</v>
      </c>
      <c r="B44" s="26"/>
      <c r="C44" s="166" t="s">
        <v>94</v>
      </c>
      <c r="D44" s="167"/>
      <c r="E44" s="167"/>
      <c r="F44" s="167"/>
      <c r="G44" s="167"/>
      <c r="H44" s="167"/>
      <c r="I44" s="167"/>
      <c r="J44" s="167"/>
      <c r="K44" s="90"/>
      <c r="L44" s="24">
        <v>18</v>
      </c>
      <c r="M44" s="25" t="str">
        <f t="shared" si="0"/>
        <v> </v>
      </c>
    </row>
    <row r="45" spans="1:13" s="68" customFormat="1" ht="18.75" customHeight="1">
      <c r="A45" s="20">
        <v>8821</v>
      </c>
      <c r="B45" s="26"/>
      <c r="C45" s="166" t="s">
        <v>189</v>
      </c>
      <c r="D45" s="167"/>
      <c r="E45" s="167"/>
      <c r="F45" s="167"/>
      <c r="G45" s="167"/>
      <c r="H45" s="167"/>
      <c r="I45" s="167"/>
      <c r="J45" s="167"/>
      <c r="K45" s="54"/>
      <c r="L45" s="48">
        <v>16</v>
      </c>
      <c r="M45" s="25" t="str">
        <f t="shared" si="0"/>
        <v> </v>
      </c>
    </row>
    <row r="46" spans="1:13" s="68" customFormat="1" ht="18.75" customHeight="1">
      <c r="A46" s="30">
        <v>8830</v>
      </c>
      <c r="B46" s="26"/>
      <c r="C46" s="166" t="s">
        <v>107</v>
      </c>
      <c r="D46" s="167"/>
      <c r="E46" s="167"/>
      <c r="F46" s="167"/>
      <c r="G46" s="167"/>
      <c r="H46" s="167"/>
      <c r="I46" s="167"/>
      <c r="J46" s="167"/>
      <c r="K46" s="54"/>
      <c r="L46" s="48">
        <v>34</v>
      </c>
      <c r="M46" s="25" t="str">
        <f t="shared" si="0"/>
        <v> </v>
      </c>
    </row>
    <row r="47" spans="1:13" s="68" customFormat="1" ht="18.75" customHeight="1">
      <c r="A47" s="20">
        <v>8910</v>
      </c>
      <c r="B47" s="26"/>
      <c r="C47" s="166" t="s">
        <v>67</v>
      </c>
      <c r="D47" s="167"/>
      <c r="E47" s="167"/>
      <c r="F47" s="167"/>
      <c r="G47" s="167"/>
      <c r="H47" s="167"/>
      <c r="I47" s="167"/>
      <c r="J47" s="167"/>
      <c r="K47" s="54"/>
      <c r="L47" s="48">
        <v>32</v>
      </c>
      <c r="M47" s="25" t="str">
        <f t="shared" si="0"/>
        <v> </v>
      </c>
    </row>
    <row r="48" spans="1:13" s="68" customFormat="1" ht="18.75" customHeight="1">
      <c r="A48" s="20">
        <v>8931</v>
      </c>
      <c r="B48" s="26"/>
      <c r="C48" s="166" t="s">
        <v>68</v>
      </c>
      <c r="D48" s="167"/>
      <c r="E48" s="167"/>
      <c r="F48" s="167"/>
      <c r="G48" s="167"/>
      <c r="H48" s="167"/>
      <c r="I48" s="167"/>
      <c r="J48" s="167"/>
      <c r="K48" s="54"/>
      <c r="L48" s="48">
        <v>40</v>
      </c>
      <c r="M48" s="25" t="str">
        <f t="shared" si="0"/>
        <v> </v>
      </c>
    </row>
    <row r="49" spans="1:13" s="68" customFormat="1" ht="18.75" customHeight="1">
      <c r="A49" s="19" t="s">
        <v>28</v>
      </c>
      <c r="B49" s="79" t="s">
        <v>1</v>
      </c>
      <c r="C49" s="60" t="s">
        <v>32</v>
      </c>
      <c r="D49" s="61"/>
      <c r="E49" s="61"/>
      <c r="F49" s="61"/>
      <c r="G49" s="61"/>
      <c r="H49" s="61"/>
      <c r="I49" s="61"/>
      <c r="J49" s="62"/>
      <c r="K49" s="51"/>
      <c r="L49" s="19" t="s">
        <v>2</v>
      </c>
      <c r="M49" s="19" t="s">
        <v>3</v>
      </c>
    </row>
    <row r="50" spans="1:13" s="68" customFormat="1" ht="18.75" customHeight="1">
      <c r="A50" s="20">
        <v>1164</v>
      </c>
      <c r="B50" s="26"/>
      <c r="C50" s="21" t="s">
        <v>74</v>
      </c>
      <c r="D50" s="22"/>
      <c r="E50" s="22"/>
      <c r="F50" s="22"/>
      <c r="G50" s="22"/>
      <c r="H50" s="22"/>
      <c r="I50" s="22"/>
      <c r="J50" s="22"/>
      <c r="K50" s="91"/>
      <c r="L50" s="24">
        <v>3</v>
      </c>
      <c r="M50" s="25" t="str">
        <f aca="true" t="shared" si="1" ref="M50:M61">IF(B50*L50=0," ",B50*L50)</f>
        <v> </v>
      </c>
    </row>
    <row r="51" spans="1:13" s="68" customFormat="1" ht="18.75" customHeight="1">
      <c r="A51" s="20">
        <v>1200</v>
      </c>
      <c r="B51" s="26"/>
      <c r="C51" s="21" t="s">
        <v>15</v>
      </c>
      <c r="D51" s="22"/>
      <c r="E51" s="22"/>
      <c r="F51" s="22"/>
      <c r="G51" s="22"/>
      <c r="H51" s="22"/>
      <c r="I51" s="22"/>
      <c r="J51" s="22"/>
      <c r="K51" s="50"/>
      <c r="L51" s="25">
        <v>3</v>
      </c>
      <c r="M51" s="25" t="str">
        <f t="shared" si="1"/>
        <v> </v>
      </c>
    </row>
    <row r="52" spans="1:13" s="68" customFormat="1" ht="18.75" customHeight="1">
      <c r="A52" s="20">
        <v>1500</v>
      </c>
      <c r="B52" s="26"/>
      <c r="C52" s="21" t="s">
        <v>49</v>
      </c>
      <c r="D52" s="22"/>
      <c r="E52" s="22"/>
      <c r="F52" s="22"/>
      <c r="G52" s="22"/>
      <c r="H52" s="22"/>
      <c r="I52" s="22"/>
      <c r="J52" s="22"/>
      <c r="K52" s="23"/>
      <c r="L52" s="25">
        <v>1.1</v>
      </c>
      <c r="M52" s="25" t="str">
        <f t="shared" si="1"/>
        <v> </v>
      </c>
    </row>
    <row r="53" spans="1:13" s="68" customFormat="1" ht="18.75" customHeight="1">
      <c r="A53" s="20" t="s">
        <v>70</v>
      </c>
      <c r="B53" s="26"/>
      <c r="C53" s="21" t="s">
        <v>71</v>
      </c>
      <c r="D53" s="22"/>
      <c r="E53" s="22"/>
      <c r="F53" s="22"/>
      <c r="G53" s="22"/>
      <c r="H53" s="22"/>
      <c r="I53" s="22"/>
      <c r="J53" s="22"/>
      <c r="K53" s="23"/>
      <c r="L53" s="25">
        <v>1.5</v>
      </c>
      <c r="M53" s="25" t="str">
        <f t="shared" si="1"/>
        <v> </v>
      </c>
    </row>
    <row r="54" spans="1:13" s="68" customFormat="1" ht="18.75" customHeight="1">
      <c r="A54" s="20">
        <v>1600</v>
      </c>
      <c r="B54" s="26"/>
      <c r="C54" s="21" t="s">
        <v>72</v>
      </c>
      <c r="D54" s="22"/>
      <c r="E54" s="22"/>
      <c r="F54" s="22"/>
      <c r="G54" s="22"/>
      <c r="H54" s="22"/>
      <c r="I54" s="22"/>
      <c r="J54" s="22"/>
      <c r="K54" s="23"/>
      <c r="L54" s="24">
        <v>1.3</v>
      </c>
      <c r="M54" s="25" t="str">
        <f t="shared" si="1"/>
        <v> </v>
      </c>
    </row>
    <row r="55" spans="1:13" s="68" customFormat="1" ht="18.75" customHeight="1">
      <c r="A55" s="20">
        <v>1601</v>
      </c>
      <c r="B55" s="26"/>
      <c r="C55" s="21" t="s">
        <v>73</v>
      </c>
      <c r="D55" s="22"/>
      <c r="E55" s="22"/>
      <c r="F55" s="22"/>
      <c r="G55" s="22"/>
      <c r="H55" s="22"/>
      <c r="I55" s="22"/>
      <c r="J55" s="22"/>
      <c r="K55" s="23"/>
      <c r="L55" s="24">
        <v>1.3</v>
      </c>
      <c r="M55" s="25" t="str">
        <f t="shared" si="1"/>
        <v> </v>
      </c>
    </row>
    <row r="56" spans="1:13" s="68" customFormat="1" ht="18.75" customHeight="1">
      <c r="A56" s="20">
        <v>1603</v>
      </c>
      <c r="B56" s="26"/>
      <c r="C56" s="21" t="s">
        <v>153</v>
      </c>
      <c r="D56" s="22"/>
      <c r="E56" s="22"/>
      <c r="F56" s="22"/>
      <c r="G56" s="22"/>
      <c r="H56" s="22"/>
      <c r="I56" s="22"/>
      <c r="J56" s="22"/>
      <c r="K56" s="23"/>
      <c r="L56" s="24">
        <v>4.5</v>
      </c>
      <c r="M56" s="25" t="str">
        <f t="shared" si="1"/>
        <v> </v>
      </c>
    </row>
    <row r="57" spans="1:13" s="68" customFormat="1" ht="18.75" customHeight="1">
      <c r="A57" s="20">
        <v>1604</v>
      </c>
      <c r="B57" s="26"/>
      <c r="C57" s="21" t="s">
        <v>186</v>
      </c>
      <c r="D57" s="22"/>
      <c r="E57" s="22"/>
      <c r="F57" s="22"/>
      <c r="G57" s="22"/>
      <c r="H57" s="22"/>
      <c r="I57" s="22"/>
      <c r="J57" s="22"/>
      <c r="K57" s="23"/>
      <c r="L57" s="24">
        <v>0.6</v>
      </c>
      <c r="M57" s="25" t="str">
        <f t="shared" si="1"/>
        <v> </v>
      </c>
    </row>
    <row r="58" spans="1:13" s="68" customFormat="1" ht="18.75" customHeight="1">
      <c r="A58" s="34">
        <v>2301</v>
      </c>
      <c r="B58" s="26"/>
      <c r="C58" s="27" t="s">
        <v>187</v>
      </c>
      <c r="D58" s="28"/>
      <c r="E58" s="28"/>
      <c r="F58" s="28"/>
      <c r="G58" s="28"/>
      <c r="H58" s="28"/>
      <c r="I58" s="28"/>
      <c r="J58" s="28"/>
      <c r="K58" s="29"/>
      <c r="L58" s="35">
        <v>0.5</v>
      </c>
      <c r="M58" s="25" t="str">
        <f t="shared" si="1"/>
        <v> </v>
      </c>
    </row>
    <row r="59" spans="1:13" s="68" customFormat="1" ht="18.75" customHeight="1">
      <c r="A59" s="34">
        <v>2302</v>
      </c>
      <c r="B59" s="26"/>
      <c r="C59" s="27" t="s">
        <v>188</v>
      </c>
      <c r="D59" s="28"/>
      <c r="E59" s="28"/>
      <c r="F59" s="28"/>
      <c r="G59" s="28"/>
      <c r="H59" s="28"/>
      <c r="I59" s="28"/>
      <c r="J59" s="28"/>
      <c r="K59" s="29"/>
      <c r="L59" s="35">
        <v>0.5</v>
      </c>
      <c r="M59" s="25" t="str">
        <f>IF(B59*L59=0," ",B59*L59)</f>
        <v> </v>
      </c>
    </row>
    <row r="60" spans="1:13" s="68" customFormat="1" ht="18.75" customHeight="1">
      <c r="A60" s="34">
        <v>2307</v>
      </c>
      <c r="B60" s="26"/>
      <c r="C60" s="21" t="s">
        <v>181</v>
      </c>
      <c r="D60" s="28"/>
      <c r="E60" s="28"/>
      <c r="F60" s="28"/>
      <c r="G60" s="28"/>
      <c r="H60" s="28"/>
      <c r="I60" s="28"/>
      <c r="J60" s="28"/>
      <c r="K60" s="29"/>
      <c r="L60" s="35">
        <v>1.9</v>
      </c>
      <c r="M60" s="25" t="str">
        <f t="shared" si="1"/>
        <v> </v>
      </c>
    </row>
    <row r="61" spans="1:13" s="68" customFormat="1" ht="18.75" customHeight="1">
      <c r="A61" s="34">
        <v>2308</v>
      </c>
      <c r="B61" s="101"/>
      <c r="C61" s="22" t="s">
        <v>182</v>
      </c>
      <c r="D61" s="28"/>
      <c r="E61" s="28"/>
      <c r="F61" s="28"/>
      <c r="G61" s="28"/>
      <c r="H61" s="28"/>
      <c r="I61" s="28"/>
      <c r="J61" s="28"/>
      <c r="K61" s="117"/>
      <c r="L61" s="35">
        <v>33</v>
      </c>
      <c r="M61" s="25" t="str">
        <f t="shared" si="1"/>
        <v> </v>
      </c>
    </row>
    <row r="62" spans="1:13" s="68" customFormat="1" ht="18.75" customHeight="1">
      <c r="A62" s="19" t="s">
        <v>28</v>
      </c>
      <c r="B62" s="80" t="s">
        <v>1</v>
      </c>
      <c r="C62" s="61"/>
      <c r="D62" s="60" t="s">
        <v>120</v>
      </c>
      <c r="E62" s="61"/>
      <c r="F62" s="61"/>
      <c r="G62" s="61"/>
      <c r="H62" s="61"/>
      <c r="I62" s="61"/>
      <c r="J62" s="62"/>
      <c r="K62" s="49"/>
      <c r="L62" s="19" t="s">
        <v>2</v>
      </c>
      <c r="M62" s="19" t="s">
        <v>3</v>
      </c>
    </row>
    <row r="63" spans="1:13" ht="18.75" customHeight="1">
      <c r="A63" s="26" t="s">
        <v>202</v>
      </c>
      <c r="B63" s="26"/>
      <c r="C63" s="21" t="s">
        <v>121</v>
      </c>
      <c r="D63" s="22"/>
      <c r="E63" s="22"/>
      <c r="F63" s="22"/>
      <c r="G63" s="22"/>
      <c r="H63" s="22"/>
      <c r="I63" s="22"/>
      <c r="J63" s="22"/>
      <c r="K63" s="23"/>
      <c r="L63" s="24">
        <v>20.5</v>
      </c>
      <c r="M63" s="25" t="str">
        <f>IF(B63*L63=0," ",B63*L63)</f>
        <v> </v>
      </c>
    </row>
    <row r="64" spans="1:13" ht="18.75" customHeight="1">
      <c r="A64" s="26" t="s">
        <v>203</v>
      </c>
      <c r="B64" s="26"/>
      <c r="C64" s="21" t="s">
        <v>65</v>
      </c>
      <c r="D64" s="22"/>
      <c r="E64" s="22"/>
      <c r="F64" s="22"/>
      <c r="G64" s="22"/>
      <c r="H64" s="22"/>
      <c r="I64" s="22"/>
      <c r="J64" s="22"/>
      <c r="K64" s="23"/>
      <c r="L64" s="24">
        <v>17.5</v>
      </c>
      <c r="M64" s="25" t="str">
        <f>IF(B64*L64=0," ",B64*L64)</f>
        <v> </v>
      </c>
    </row>
    <row r="65" spans="1:13" s="68" customFormat="1" ht="18.75" customHeight="1">
      <c r="A65" s="20" t="s">
        <v>204</v>
      </c>
      <c r="B65" s="26"/>
      <c r="C65" s="21" t="s">
        <v>131</v>
      </c>
      <c r="D65" s="22"/>
      <c r="E65" s="22"/>
      <c r="F65" s="22"/>
      <c r="G65" s="22"/>
      <c r="H65" s="22"/>
      <c r="I65" s="22"/>
      <c r="J65" s="22"/>
      <c r="K65" s="23"/>
      <c r="L65" s="25">
        <v>1.1</v>
      </c>
      <c r="M65" s="25" t="str">
        <f>IF(B65*L65=0," ",B65*L65)</f>
        <v> </v>
      </c>
    </row>
    <row r="66" spans="1:13" s="68" customFormat="1" ht="18.75" customHeight="1" thickBot="1">
      <c r="A66" s="11"/>
      <c r="C66" s="11"/>
      <c r="D66" s="11"/>
      <c r="E66" s="11"/>
      <c r="F66" s="11"/>
      <c r="G66" s="11"/>
      <c r="H66" s="11"/>
      <c r="I66" s="11"/>
      <c r="J66" s="55" t="s">
        <v>4</v>
      </c>
      <c r="K66" s="164" t="str">
        <f>IF(SUM(M43:M65)=0," ",SUM(M43:M65))</f>
        <v> </v>
      </c>
      <c r="L66" s="164"/>
      <c r="M66" s="164"/>
    </row>
    <row r="67" spans="1:13" s="68" customFormat="1" ht="18.75" customHeight="1">
      <c r="A67" s="11"/>
      <c r="C67" s="11"/>
      <c r="D67" s="11"/>
      <c r="E67" s="11"/>
      <c r="F67" s="11"/>
      <c r="G67" s="11"/>
      <c r="H67" s="11"/>
      <c r="I67" s="11"/>
      <c r="J67" s="32"/>
      <c r="K67" s="31"/>
      <c r="L67" s="18"/>
      <c r="M67" s="18"/>
    </row>
    <row r="68" spans="1:13" s="68" customFormat="1" ht="18.75" customHeight="1">
      <c r="A68" s="19" t="s">
        <v>28</v>
      </c>
      <c r="B68" s="80" t="s">
        <v>1</v>
      </c>
      <c r="C68" s="155" t="s">
        <v>198</v>
      </c>
      <c r="D68" s="156"/>
      <c r="E68" s="156"/>
      <c r="F68" s="156"/>
      <c r="G68" s="156"/>
      <c r="H68" s="156"/>
      <c r="I68" s="156"/>
      <c r="J68" s="156"/>
      <c r="K68" s="157"/>
      <c r="L68" s="19" t="s">
        <v>2</v>
      </c>
      <c r="M68" s="19" t="s">
        <v>3</v>
      </c>
    </row>
    <row r="69" spans="1:13" s="68" customFormat="1" ht="18.75" customHeight="1">
      <c r="A69" s="33">
        <v>1101</v>
      </c>
      <c r="B69" s="26"/>
      <c r="C69" s="46" t="s">
        <v>11</v>
      </c>
      <c r="D69" s="47"/>
      <c r="E69" s="47"/>
      <c r="F69" s="47"/>
      <c r="G69" s="47"/>
      <c r="H69" s="47"/>
      <c r="I69" s="47"/>
      <c r="J69" s="47"/>
      <c r="K69" s="47"/>
      <c r="L69" s="24">
        <v>16</v>
      </c>
      <c r="M69" s="25" t="str">
        <f aca="true" t="shared" si="2" ref="M69:M87">IF(B69*L69=0," ",B69*L69)</f>
        <v> </v>
      </c>
    </row>
    <row r="70" spans="1:13" s="68" customFormat="1" ht="18.75" customHeight="1">
      <c r="A70" s="33" t="s">
        <v>193</v>
      </c>
      <c r="B70" s="26"/>
      <c r="C70" s="46" t="s">
        <v>194</v>
      </c>
      <c r="D70" s="47"/>
      <c r="E70" s="47"/>
      <c r="F70" s="47"/>
      <c r="G70" s="47"/>
      <c r="H70" s="47"/>
      <c r="I70" s="47"/>
      <c r="J70" s="47"/>
      <c r="K70" s="47"/>
      <c r="L70" s="24">
        <v>16</v>
      </c>
      <c r="M70" s="25" t="str">
        <f>IF(B70*L70=0," ",B70*L70)</f>
        <v> </v>
      </c>
    </row>
    <row r="71" spans="1:13" s="68" customFormat="1" ht="18.75" customHeight="1">
      <c r="A71" s="20">
        <v>1102</v>
      </c>
      <c r="B71" s="26"/>
      <c r="C71" s="52" t="s">
        <v>12</v>
      </c>
      <c r="D71" s="53"/>
      <c r="E71" s="53"/>
      <c r="F71" s="53"/>
      <c r="G71" s="53"/>
      <c r="H71" s="53"/>
      <c r="I71" s="53"/>
      <c r="J71" s="53"/>
      <c r="K71" s="50"/>
      <c r="L71" s="24">
        <v>16</v>
      </c>
      <c r="M71" s="25" t="str">
        <f t="shared" si="2"/>
        <v> </v>
      </c>
    </row>
    <row r="72" spans="1:13" s="68" customFormat="1" ht="18.75" customHeight="1">
      <c r="A72" s="20">
        <v>1107</v>
      </c>
      <c r="B72" s="26"/>
      <c r="C72" s="21" t="s">
        <v>101</v>
      </c>
      <c r="D72" s="22"/>
      <c r="E72" s="22"/>
      <c r="F72" s="28" t="s">
        <v>115</v>
      </c>
      <c r="G72" s="22"/>
      <c r="H72" s="22"/>
      <c r="I72" s="22"/>
      <c r="J72" s="22"/>
      <c r="K72" s="23"/>
      <c r="L72" s="24">
        <v>36</v>
      </c>
      <c r="M72" s="25" t="str">
        <f t="shared" si="2"/>
        <v> </v>
      </c>
    </row>
    <row r="73" spans="1:13" s="68" customFormat="1" ht="18.75" customHeight="1">
      <c r="A73" s="20">
        <v>1112</v>
      </c>
      <c r="B73" s="26"/>
      <c r="C73" s="21" t="s">
        <v>60</v>
      </c>
      <c r="D73" s="22"/>
      <c r="E73" s="22"/>
      <c r="F73" s="22"/>
      <c r="G73" s="22"/>
      <c r="H73" s="22"/>
      <c r="I73" s="22"/>
      <c r="J73" s="22"/>
      <c r="K73" s="23"/>
      <c r="L73" s="24">
        <v>13</v>
      </c>
      <c r="M73" s="25" t="str">
        <f t="shared" si="2"/>
        <v> </v>
      </c>
    </row>
    <row r="74" spans="1:13" s="68" customFormat="1" ht="18.75" customHeight="1">
      <c r="A74" s="20">
        <v>1114</v>
      </c>
      <c r="B74" s="26"/>
      <c r="C74" s="21" t="s">
        <v>114</v>
      </c>
      <c r="D74" s="22"/>
      <c r="E74" s="22"/>
      <c r="F74" s="22"/>
      <c r="G74" s="22"/>
      <c r="H74" s="22"/>
      <c r="I74" s="22"/>
      <c r="J74" s="22"/>
      <c r="K74" s="23"/>
      <c r="L74" s="24">
        <v>24</v>
      </c>
      <c r="M74" s="25" t="str">
        <f t="shared" si="2"/>
        <v> </v>
      </c>
    </row>
    <row r="75" spans="1:13" s="68" customFormat="1" ht="18.75" customHeight="1">
      <c r="A75" s="20">
        <v>1120</v>
      </c>
      <c r="B75" s="26"/>
      <c r="C75" s="21" t="s">
        <v>59</v>
      </c>
      <c r="D75" s="22"/>
      <c r="E75" s="22"/>
      <c r="F75" s="22"/>
      <c r="G75" s="22"/>
      <c r="H75" s="22"/>
      <c r="I75" s="22"/>
      <c r="J75" s="22"/>
      <c r="K75" s="23"/>
      <c r="L75" s="24">
        <v>43</v>
      </c>
      <c r="M75" s="25" t="str">
        <f t="shared" si="2"/>
        <v> </v>
      </c>
    </row>
    <row r="76" spans="1:13" s="68" customFormat="1" ht="18.75" customHeight="1">
      <c r="A76" s="20">
        <v>1121</v>
      </c>
      <c r="B76" s="26"/>
      <c r="C76" s="21" t="s">
        <v>144</v>
      </c>
      <c r="D76" s="22"/>
      <c r="E76" s="22"/>
      <c r="F76" s="22"/>
      <c r="G76" s="22"/>
      <c r="H76" s="22"/>
      <c r="I76" s="22"/>
      <c r="J76" s="22"/>
      <c r="K76" s="23"/>
      <c r="L76" s="24">
        <v>17</v>
      </c>
      <c r="M76" s="25" t="str">
        <f t="shared" si="2"/>
        <v> </v>
      </c>
    </row>
    <row r="77" spans="1:13" s="68" customFormat="1" ht="18.75" customHeight="1">
      <c r="A77" s="20">
        <v>1130</v>
      </c>
      <c r="B77" s="26"/>
      <c r="C77" s="21" t="s">
        <v>63</v>
      </c>
      <c r="D77" s="22"/>
      <c r="E77" s="22"/>
      <c r="F77" s="22"/>
      <c r="G77" s="22"/>
      <c r="H77" s="22"/>
      <c r="I77" s="22"/>
      <c r="J77" s="22"/>
      <c r="K77" s="23"/>
      <c r="L77" s="24">
        <v>12</v>
      </c>
      <c r="M77" s="25" t="str">
        <f t="shared" si="2"/>
        <v> </v>
      </c>
    </row>
    <row r="78" spans="1:13" s="68" customFormat="1" ht="18.75" customHeight="1">
      <c r="A78" s="30">
        <v>1131</v>
      </c>
      <c r="B78" s="26"/>
      <c r="C78" s="21" t="s">
        <v>64</v>
      </c>
      <c r="D78" s="22"/>
      <c r="E78" s="22"/>
      <c r="F78" s="22"/>
      <c r="G78" s="22"/>
      <c r="H78" s="22"/>
      <c r="I78" s="22"/>
      <c r="J78" s="22"/>
      <c r="K78" s="23"/>
      <c r="L78" s="24">
        <v>29</v>
      </c>
      <c r="M78" s="25" t="str">
        <f t="shared" si="2"/>
        <v> </v>
      </c>
    </row>
    <row r="79" spans="1:13" s="68" customFormat="1" ht="18.75" customHeight="1">
      <c r="A79" s="20">
        <v>1140</v>
      </c>
      <c r="B79" s="26"/>
      <c r="C79" s="21" t="s">
        <v>13</v>
      </c>
      <c r="D79" s="22"/>
      <c r="E79" s="22"/>
      <c r="F79" s="22"/>
      <c r="G79" s="22"/>
      <c r="H79" s="22"/>
      <c r="I79" s="22"/>
      <c r="J79" s="22"/>
      <c r="K79" s="23"/>
      <c r="L79" s="24">
        <v>13</v>
      </c>
      <c r="M79" s="25" t="str">
        <f t="shared" si="2"/>
        <v> </v>
      </c>
    </row>
    <row r="80" spans="1:13" s="68" customFormat="1" ht="18.75" customHeight="1">
      <c r="A80" s="20">
        <v>1142</v>
      </c>
      <c r="B80" s="26"/>
      <c r="C80" s="21" t="s">
        <v>206</v>
      </c>
      <c r="D80" s="22"/>
      <c r="E80" s="22"/>
      <c r="F80" s="22"/>
      <c r="G80" s="22"/>
      <c r="H80" s="22"/>
      <c r="I80" s="22"/>
      <c r="J80" s="22"/>
      <c r="K80" s="23"/>
      <c r="L80" s="24">
        <v>21</v>
      </c>
      <c r="M80" s="25" t="str">
        <f t="shared" si="2"/>
        <v> </v>
      </c>
    </row>
    <row r="81" spans="1:13" s="68" customFormat="1" ht="18.75" customHeight="1">
      <c r="A81" s="20">
        <v>1143</v>
      </c>
      <c r="B81" s="26"/>
      <c r="C81" s="21" t="s">
        <v>14</v>
      </c>
      <c r="D81" s="22"/>
      <c r="E81" s="22"/>
      <c r="F81" s="22"/>
      <c r="G81" s="22"/>
      <c r="H81" s="22"/>
      <c r="I81" s="22"/>
      <c r="J81" s="22"/>
      <c r="K81" s="23"/>
      <c r="L81" s="24">
        <v>13</v>
      </c>
      <c r="M81" s="25" t="str">
        <f t="shared" si="2"/>
        <v> </v>
      </c>
    </row>
    <row r="82" spans="1:13" s="68" customFormat="1" ht="18.75" customHeight="1">
      <c r="A82" s="20">
        <v>1150</v>
      </c>
      <c r="B82" s="26"/>
      <c r="C82" s="21" t="s">
        <v>173</v>
      </c>
      <c r="D82" s="22"/>
      <c r="E82" s="22"/>
      <c r="F82" s="22"/>
      <c r="G82" s="22"/>
      <c r="H82" s="22"/>
      <c r="I82" s="22"/>
      <c r="J82" s="22"/>
      <c r="K82" s="23"/>
      <c r="L82" s="35">
        <v>14</v>
      </c>
      <c r="M82" s="25" t="str">
        <f t="shared" si="2"/>
        <v> </v>
      </c>
    </row>
    <row r="83" spans="1:13" s="68" customFormat="1" ht="18.75" customHeight="1">
      <c r="A83" s="20">
        <v>1151</v>
      </c>
      <c r="B83" s="26"/>
      <c r="C83" s="21" t="s">
        <v>174</v>
      </c>
      <c r="D83" s="22"/>
      <c r="E83" s="22"/>
      <c r="F83" s="22"/>
      <c r="G83" s="22"/>
      <c r="H83" s="22"/>
      <c r="I83" s="22"/>
      <c r="J83" s="22"/>
      <c r="K83" s="23"/>
      <c r="L83" s="35">
        <v>14</v>
      </c>
      <c r="M83" s="25" t="str">
        <f t="shared" si="2"/>
        <v> </v>
      </c>
    </row>
    <row r="84" spans="1:13" s="68" customFormat="1" ht="18.75" customHeight="1">
      <c r="A84" s="20">
        <v>1155</v>
      </c>
      <c r="B84" s="26"/>
      <c r="C84" s="21" t="s">
        <v>175</v>
      </c>
      <c r="D84" s="22"/>
      <c r="E84" s="22"/>
      <c r="F84" s="22"/>
      <c r="G84" s="22"/>
      <c r="H84" s="22"/>
      <c r="I84" s="22"/>
      <c r="J84" s="22"/>
      <c r="K84" s="23"/>
      <c r="L84" s="24">
        <v>36</v>
      </c>
      <c r="M84" s="25" t="str">
        <f t="shared" si="2"/>
        <v> </v>
      </c>
    </row>
    <row r="85" spans="1:13" s="68" customFormat="1" ht="18.75" customHeight="1">
      <c r="A85" s="20">
        <v>1201</v>
      </c>
      <c r="B85" s="26"/>
      <c r="C85" s="161" t="s">
        <v>214</v>
      </c>
      <c r="D85" s="161"/>
      <c r="E85" s="161"/>
      <c r="F85" s="161"/>
      <c r="G85" s="161"/>
      <c r="H85" s="161"/>
      <c r="I85" s="161"/>
      <c r="J85" s="161"/>
      <c r="K85" s="161"/>
      <c r="L85" s="24">
        <v>16</v>
      </c>
      <c r="M85" s="25" t="str">
        <f t="shared" si="2"/>
        <v> </v>
      </c>
    </row>
    <row r="86" spans="1:13" s="68" customFormat="1" ht="18.75" customHeight="1">
      <c r="A86" s="20">
        <v>1202</v>
      </c>
      <c r="B86" s="26"/>
      <c r="C86" s="161" t="s">
        <v>215</v>
      </c>
      <c r="D86" s="161"/>
      <c r="E86" s="161"/>
      <c r="F86" s="161"/>
      <c r="G86" s="161"/>
      <c r="H86" s="161"/>
      <c r="I86" s="161"/>
      <c r="J86" s="161"/>
      <c r="K86" s="161"/>
      <c r="L86" s="24">
        <v>16</v>
      </c>
      <c r="M86" s="25" t="str">
        <f t="shared" si="2"/>
        <v> </v>
      </c>
    </row>
    <row r="87" spans="1:20" s="81" customFormat="1" ht="18.75" customHeight="1">
      <c r="A87" s="20">
        <v>1400</v>
      </c>
      <c r="B87" s="26"/>
      <c r="C87" s="21" t="s">
        <v>158</v>
      </c>
      <c r="D87" s="22"/>
      <c r="E87" s="22"/>
      <c r="F87" s="22"/>
      <c r="G87" s="22"/>
      <c r="H87" s="22"/>
      <c r="I87" s="22"/>
      <c r="J87" s="22"/>
      <c r="K87" s="23"/>
      <c r="L87" s="24">
        <v>12</v>
      </c>
      <c r="M87" s="25" t="str">
        <f t="shared" si="2"/>
        <v> </v>
      </c>
      <c r="N87" s="83"/>
      <c r="O87" s="68"/>
      <c r="P87" s="68"/>
      <c r="Q87" s="68"/>
      <c r="R87" s="68"/>
      <c r="S87" s="68"/>
      <c r="T87" s="68"/>
    </row>
    <row r="88" spans="1:13" s="68" customFormat="1" ht="18.75" customHeight="1">
      <c r="A88" s="19" t="s">
        <v>28</v>
      </c>
      <c r="B88" s="79" t="s">
        <v>1</v>
      </c>
      <c r="C88" s="60" t="s">
        <v>122</v>
      </c>
      <c r="D88" s="61" t="s">
        <v>123</v>
      </c>
      <c r="E88" s="61"/>
      <c r="F88" s="61"/>
      <c r="G88" s="61"/>
      <c r="H88" s="61"/>
      <c r="I88" s="61"/>
      <c r="J88" s="61"/>
      <c r="K88" s="62"/>
      <c r="L88" s="19" t="s">
        <v>2</v>
      </c>
      <c r="M88" s="19" t="s">
        <v>3</v>
      </c>
    </row>
    <row r="89" spans="1:13" s="68" customFormat="1" ht="18.75" customHeight="1">
      <c r="A89" s="20">
        <v>9070</v>
      </c>
      <c r="B89" s="26"/>
      <c r="C89" s="21" t="s">
        <v>95</v>
      </c>
      <c r="D89" s="22"/>
      <c r="E89" s="22"/>
      <c r="F89" s="22"/>
      <c r="G89" s="22"/>
      <c r="H89" s="22"/>
      <c r="I89" s="22"/>
      <c r="J89" s="22"/>
      <c r="K89" s="23"/>
      <c r="L89" s="24">
        <v>15</v>
      </c>
      <c r="M89" s="25" t="str">
        <f aca="true" t="shared" si="3" ref="M89:M104">IF(B89*L89=0," ",B89*L89)</f>
        <v> </v>
      </c>
    </row>
    <row r="90" spans="1:13" s="68" customFormat="1" ht="18.75" customHeight="1">
      <c r="A90" s="20">
        <v>9071</v>
      </c>
      <c r="B90" s="26"/>
      <c r="C90" s="21" t="s">
        <v>84</v>
      </c>
      <c r="D90" s="22"/>
      <c r="E90" s="22"/>
      <c r="F90" s="22"/>
      <c r="G90" s="22"/>
      <c r="H90" s="22"/>
      <c r="I90" s="22"/>
      <c r="J90" s="22"/>
      <c r="K90" s="23"/>
      <c r="L90" s="24">
        <v>2.2</v>
      </c>
      <c r="M90" s="25" t="str">
        <f t="shared" si="3"/>
        <v> </v>
      </c>
    </row>
    <row r="91" spans="1:13" s="68" customFormat="1" ht="18.75" customHeight="1">
      <c r="A91" s="20">
        <v>9072</v>
      </c>
      <c r="B91" s="26"/>
      <c r="C91" s="21" t="s">
        <v>85</v>
      </c>
      <c r="D91" s="22"/>
      <c r="E91" s="22"/>
      <c r="F91" s="22"/>
      <c r="G91" s="22"/>
      <c r="H91" s="22"/>
      <c r="I91" s="22"/>
      <c r="J91" s="22"/>
      <c r="K91" s="23"/>
      <c r="L91" s="24">
        <v>2.2</v>
      </c>
      <c r="M91" s="25" t="str">
        <f t="shared" si="3"/>
        <v> </v>
      </c>
    </row>
    <row r="92" spans="1:13" s="68" customFormat="1" ht="18.75" customHeight="1">
      <c r="A92" s="20">
        <v>9073</v>
      </c>
      <c r="B92" s="26"/>
      <c r="C92" s="21" t="s">
        <v>86</v>
      </c>
      <c r="D92" s="22"/>
      <c r="E92" s="22"/>
      <c r="F92" s="22"/>
      <c r="G92" s="22"/>
      <c r="H92" s="22"/>
      <c r="I92" s="22"/>
      <c r="J92" s="22"/>
      <c r="K92" s="23"/>
      <c r="L92" s="24">
        <v>5</v>
      </c>
      <c r="M92" s="25" t="str">
        <f t="shared" si="3"/>
        <v> </v>
      </c>
    </row>
    <row r="93" spans="1:13" s="68" customFormat="1" ht="18.75" customHeight="1">
      <c r="A93" s="20">
        <v>9074</v>
      </c>
      <c r="B93" s="26"/>
      <c r="C93" s="21" t="s">
        <v>87</v>
      </c>
      <c r="D93" s="22"/>
      <c r="E93" s="22"/>
      <c r="F93" s="22"/>
      <c r="G93" s="22"/>
      <c r="H93" s="22"/>
      <c r="I93" s="22"/>
      <c r="J93" s="22"/>
      <c r="K93" s="23"/>
      <c r="L93" s="24">
        <v>5</v>
      </c>
      <c r="M93" s="25" t="str">
        <f t="shared" si="3"/>
        <v> </v>
      </c>
    </row>
    <row r="94" spans="1:13" s="68" customFormat="1" ht="18.75" customHeight="1">
      <c r="A94" s="20">
        <v>9075</v>
      </c>
      <c r="B94" s="26"/>
      <c r="C94" s="21" t="s">
        <v>88</v>
      </c>
      <c r="D94" s="22"/>
      <c r="E94" s="22"/>
      <c r="F94" s="22"/>
      <c r="G94" s="22"/>
      <c r="H94" s="22"/>
      <c r="I94" s="22"/>
      <c r="J94" s="22"/>
      <c r="K94" s="23"/>
      <c r="L94" s="24">
        <v>2.2</v>
      </c>
      <c r="M94" s="25" t="str">
        <f t="shared" si="3"/>
        <v> </v>
      </c>
    </row>
    <row r="95" spans="1:13" s="68" customFormat="1" ht="18.75" customHeight="1">
      <c r="A95" s="20">
        <v>9076</v>
      </c>
      <c r="B95" s="26"/>
      <c r="C95" s="21" t="s">
        <v>89</v>
      </c>
      <c r="D95" s="22"/>
      <c r="E95" s="22"/>
      <c r="F95" s="22"/>
      <c r="G95" s="22"/>
      <c r="H95" s="22"/>
      <c r="I95" s="22"/>
      <c r="J95" s="22"/>
      <c r="K95" s="23"/>
      <c r="L95" s="24">
        <v>2.2</v>
      </c>
      <c r="M95" s="25" t="str">
        <f t="shared" si="3"/>
        <v> </v>
      </c>
    </row>
    <row r="96" spans="1:13" s="68" customFormat="1" ht="18.75" customHeight="1">
      <c r="A96" s="20">
        <v>9077</v>
      </c>
      <c r="B96" s="26"/>
      <c r="C96" s="21" t="s">
        <v>96</v>
      </c>
      <c r="D96" s="22"/>
      <c r="E96" s="22"/>
      <c r="F96" s="22"/>
      <c r="G96" s="22"/>
      <c r="H96" s="22"/>
      <c r="I96" s="22"/>
      <c r="J96" s="22"/>
      <c r="K96" s="23"/>
      <c r="L96" s="24">
        <v>5</v>
      </c>
      <c r="M96" s="25" t="str">
        <f t="shared" si="3"/>
        <v> </v>
      </c>
    </row>
    <row r="97" spans="1:13" s="68" customFormat="1" ht="18.75" customHeight="1">
      <c r="A97" s="98" t="s">
        <v>128</v>
      </c>
      <c r="B97" s="26"/>
      <c r="C97" s="21" t="s">
        <v>136</v>
      </c>
      <c r="D97" s="21"/>
      <c r="E97" s="21"/>
      <c r="F97" s="21"/>
      <c r="G97" s="21"/>
      <c r="H97" s="21"/>
      <c r="I97" s="22"/>
      <c r="J97" s="22"/>
      <c r="K97" s="22"/>
      <c r="L97" s="24">
        <v>45</v>
      </c>
      <c r="M97" s="25" t="str">
        <f t="shared" si="3"/>
        <v> </v>
      </c>
    </row>
    <row r="98" spans="1:13" s="68" customFormat="1" ht="18.75" customHeight="1">
      <c r="A98" s="98" t="s">
        <v>129</v>
      </c>
      <c r="B98" s="26"/>
      <c r="C98" s="21" t="s">
        <v>137</v>
      </c>
      <c r="D98" s="103"/>
      <c r="E98" s="103"/>
      <c r="F98" s="103"/>
      <c r="G98" s="103"/>
      <c r="H98" s="103"/>
      <c r="I98" s="107"/>
      <c r="J98" s="103"/>
      <c r="K98" s="108"/>
      <c r="L98" s="24">
        <v>45</v>
      </c>
      <c r="M98" s="25" t="str">
        <f t="shared" si="3"/>
        <v> </v>
      </c>
    </row>
    <row r="99" spans="1:13" s="68" customFormat="1" ht="18.75" customHeight="1">
      <c r="A99" s="98" t="s">
        <v>130</v>
      </c>
      <c r="B99" s="26"/>
      <c r="C99" s="21" t="s">
        <v>138</v>
      </c>
      <c r="D99" s="103"/>
      <c r="E99" s="103"/>
      <c r="F99" s="103"/>
      <c r="G99" s="103"/>
      <c r="H99" s="103"/>
      <c r="I99" s="103"/>
      <c r="J99" s="103"/>
      <c r="K99" s="104"/>
      <c r="L99" s="24">
        <v>45</v>
      </c>
      <c r="M99" s="25" t="str">
        <f t="shared" si="3"/>
        <v> </v>
      </c>
    </row>
    <row r="100" spans="1:13" s="68" customFormat="1" ht="18.75" customHeight="1">
      <c r="A100" s="98" t="s">
        <v>197</v>
      </c>
      <c r="B100" s="26"/>
      <c r="C100" s="21" t="s">
        <v>196</v>
      </c>
      <c r="D100" s="103"/>
      <c r="E100" s="103"/>
      <c r="F100" s="103"/>
      <c r="G100" s="103"/>
      <c r="H100" s="103"/>
      <c r="I100" s="109"/>
      <c r="J100" s="109"/>
      <c r="K100" s="104"/>
      <c r="L100" s="24">
        <v>33</v>
      </c>
      <c r="M100" s="25" t="str">
        <f t="shared" si="3"/>
        <v> </v>
      </c>
    </row>
    <row r="101" spans="1:13" s="68" customFormat="1" ht="18.75" customHeight="1">
      <c r="A101" s="98" t="s">
        <v>133</v>
      </c>
      <c r="B101" s="26"/>
      <c r="C101" s="21" t="s">
        <v>139</v>
      </c>
      <c r="D101" s="21"/>
      <c r="E101" s="21"/>
      <c r="F101" s="21"/>
      <c r="G101" s="21"/>
      <c r="H101" s="21"/>
      <c r="I101" s="106"/>
      <c r="J101" s="22"/>
      <c r="K101" s="106"/>
      <c r="L101" s="24">
        <v>33</v>
      </c>
      <c r="M101" s="25" t="str">
        <f t="shared" si="3"/>
        <v> </v>
      </c>
    </row>
    <row r="102" spans="1:13" s="68" customFormat="1" ht="18.75" customHeight="1">
      <c r="A102" s="98" t="s">
        <v>134</v>
      </c>
      <c r="B102" s="26"/>
      <c r="C102" s="151" t="s">
        <v>140</v>
      </c>
      <c r="D102" s="152"/>
      <c r="E102" s="152"/>
      <c r="F102" s="152"/>
      <c r="G102" s="152"/>
      <c r="H102" s="152"/>
      <c r="I102" s="152"/>
      <c r="J102" s="53"/>
      <c r="K102" s="22"/>
      <c r="L102" s="24">
        <v>33</v>
      </c>
      <c r="M102" s="25" t="str">
        <f t="shared" si="3"/>
        <v> </v>
      </c>
    </row>
    <row r="103" spans="1:13" s="68" customFormat="1" ht="18.75" customHeight="1">
      <c r="A103" s="98">
        <v>9085</v>
      </c>
      <c r="B103" s="26"/>
      <c r="C103" s="21" t="s">
        <v>135</v>
      </c>
      <c r="D103" s="22"/>
      <c r="E103" s="22"/>
      <c r="F103" s="22"/>
      <c r="G103" s="22"/>
      <c r="H103" s="21"/>
      <c r="I103" s="21"/>
      <c r="J103" s="22"/>
      <c r="K103" s="108"/>
      <c r="L103" s="24">
        <v>41</v>
      </c>
      <c r="M103" s="25" t="str">
        <f t="shared" si="3"/>
        <v> </v>
      </c>
    </row>
    <row r="104" spans="1:13" s="68" customFormat="1" ht="18.75" customHeight="1">
      <c r="A104" s="98">
        <v>9086</v>
      </c>
      <c r="B104" s="26"/>
      <c r="C104" s="21" t="s">
        <v>141</v>
      </c>
      <c r="D104" s="103"/>
      <c r="E104" s="103"/>
      <c r="F104" s="103"/>
      <c r="G104" s="103"/>
      <c r="H104" s="103"/>
      <c r="I104" s="103"/>
      <c r="J104" s="103"/>
      <c r="K104" s="104"/>
      <c r="L104" s="24">
        <v>30</v>
      </c>
      <c r="M104" s="25" t="str">
        <f t="shared" si="3"/>
        <v> </v>
      </c>
    </row>
    <row r="105" spans="1:13" s="68" customFormat="1" ht="18.75" customHeight="1">
      <c r="A105" s="20">
        <v>9130</v>
      </c>
      <c r="B105" s="26"/>
      <c r="C105" s="21" t="s">
        <v>100</v>
      </c>
      <c r="D105" s="22"/>
      <c r="E105" s="22"/>
      <c r="F105" s="22"/>
      <c r="G105" s="22"/>
      <c r="H105" s="22"/>
      <c r="I105" s="106"/>
      <c r="J105" s="22"/>
      <c r="K105" s="102"/>
      <c r="L105" s="24">
        <v>7</v>
      </c>
      <c r="M105" s="25" t="str">
        <f>IF(B105*L105=0," ",B105*L105)</f>
        <v> </v>
      </c>
    </row>
    <row r="106" spans="1:13" s="68" customFormat="1" ht="18.75" customHeight="1">
      <c r="A106" s="19" t="s">
        <v>28</v>
      </c>
      <c r="B106" s="79" t="s">
        <v>1</v>
      </c>
      <c r="C106" s="60" t="s">
        <v>16</v>
      </c>
      <c r="D106" s="61"/>
      <c r="E106" s="61"/>
      <c r="F106" s="61"/>
      <c r="G106" s="61"/>
      <c r="H106" s="61"/>
      <c r="I106" s="61"/>
      <c r="J106" s="61"/>
      <c r="K106" s="62"/>
      <c r="L106" s="19" t="s">
        <v>2</v>
      </c>
      <c r="M106" s="19" t="s">
        <v>3</v>
      </c>
    </row>
    <row r="107" spans="1:13" s="68" customFormat="1" ht="18.75" customHeight="1">
      <c r="A107" s="20">
        <v>2101</v>
      </c>
      <c r="B107" s="26"/>
      <c r="C107" s="21" t="s">
        <v>66</v>
      </c>
      <c r="D107" s="22"/>
      <c r="E107" s="22"/>
      <c r="F107" s="22"/>
      <c r="G107" s="22"/>
      <c r="H107" s="22"/>
      <c r="I107" s="22"/>
      <c r="J107" s="22"/>
      <c r="K107" s="23"/>
      <c r="L107" s="25">
        <v>14</v>
      </c>
      <c r="M107" s="25" t="str">
        <f aca="true" t="shared" si="4" ref="M107:M126">IF(B107*L107=0," ",B107*L107)</f>
        <v> </v>
      </c>
    </row>
    <row r="108" spans="1:13" s="68" customFormat="1" ht="18.75" customHeight="1">
      <c r="A108" s="20" t="s">
        <v>116</v>
      </c>
      <c r="B108" s="26"/>
      <c r="C108" s="21" t="s">
        <v>154</v>
      </c>
      <c r="D108" s="22"/>
      <c r="E108" s="22"/>
      <c r="F108" s="22"/>
      <c r="G108" s="22"/>
      <c r="H108" s="22"/>
      <c r="I108" s="22"/>
      <c r="J108" s="22"/>
      <c r="K108" s="23"/>
      <c r="L108" s="25">
        <v>1</v>
      </c>
      <c r="M108" s="25" t="str">
        <f t="shared" si="4"/>
        <v> </v>
      </c>
    </row>
    <row r="109" spans="1:13" s="68" customFormat="1" ht="18.75" customHeight="1">
      <c r="A109" s="20">
        <v>2102</v>
      </c>
      <c r="B109" s="26"/>
      <c r="C109" s="21" t="s">
        <v>69</v>
      </c>
      <c r="D109" s="22"/>
      <c r="E109" s="22"/>
      <c r="F109" s="22"/>
      <c r="G109" s="22"/>
      <c r="H109" s="22"/>
      <c r="I109" s="22"/>
      <c r="J109" s="22"/>
      <c r="K109" s="23"/>
      <c r="L109" s="25">
        <v>14</v>
      </c>
      <c r="M109" s="25" t="str">
        <f t="shared" si="4"/>
        <v> </v>
      </c>
    </row>
    <row r="110" spans="1:13" s="68" customFormat="1" ht="18.75" customHeight="1">
      <c r="A110" s="20" t="s">
        <v>117</v>
      </c>
      <c r="B110" s="26"/>
      <c r="C110" s="21" t="s">
        <v>155</v>
      </c>
      <c r="D110" s="22"/>
      <c r="E110" s="22"/>
      <c r="F110" s="22"/>
      <c r="G110" s="22"/>
      <c r="H110" s="22"/>
      <c r="I110" s="22"/>
      <c r="J110" s="22"/>
      <c r="K110" s="23"/>
      <c r="L110" s="25">
        <v>2.5</v>
      </c>
      <c r="M110" s="25" t="str">
        <f t="shared" si="4"/>
        <v> </v>
      </c>
    </row>
    <row r="111" spans="1:13" s="68" customFormat="1" ht="18.75" customHeight="1">
      <c r="A111" s="20">
        <v>2104</v>
      </c>
      <c r="B111" s="26"/>
      <c r="C111" s="27" t="s">
        <v>159</v>
      </c>
      <c r="D111" s="28"/>
      <c r="E111" s="28"/>
      <c r="F111" s="28"/>
      <c r="G111" s="28"/>
      <c r="H111" s="28"/>
      <c r="I111" s="28"/>
      <c r="J111" s="28"/>
      <c r="K111" s="29"/>
      <c r="L111" s="24">
        <v>6</v>
      </c>
      <c r="M111" s="25" t="str">
        <f t="shared" si="4"/>
        <v> </v>
      </c>
    </row>
    <row r="112" spans="1:13" s="68" customFormat="1" ht="18.75" customHeight="1">
      <c r="A112" s="20">
        <v>2105</v>
      </c>
      <c r="B112" s="26"/>
      <c r="C112" s="21" t="s">
        <v>124</v>
      </c>
      <c r="D112" s="22"/>
      <c r="E112" s="22"/>
      <c r="F112" s="22"/>
      <c r="G112" s="22"/>
      <c r="H112" s="22"/>
      <c r="I112" s="22"/>
      <c r="J112" s="22"/>
      <c r="K112" s="23"/>
      <c r="L112" s="24">
        <v>4</v>
      </c>
      <c r="M112" s="25" t="str">
        <f t="shared" si="4"/>
        <v> </v>
      </c>
    </row>
    <row r="113" spans="1:13" s="68" customFormat="1" ht="18.75" customHeight="1">
      <c r="A113" s="20">
        <v>2106</v>
      </c>
      <c r="B113" s="26"/>
      <c r="C113" s="21" t="s">
        <v>17</v>
      </c>
      <c r="D113" s="22"/>
      <c r="E113" s="22"/>
      <c r="F113" s="22"/>
      <c r="G113" s="22"/>
      <c r="H113" s="22"/>
      <c r="I113" s="22"/>
      <c r="J113" s="22"/>
      <c r="K113" s="23"/>
      <c r="L113" s="24">
        <v>3</v>
      </c>
      <c r="M113" s="25" t="str">
        <f t="shared" si="4"/>
        <v> </v>
      </c>
    </row>
    <row r="114" spans="1:13" s="68" customFormat="1" ht="18.75" customHeight="1">
      <c r="A114" s="20">
        <v>2107</v>
      </c>
      <c r="B114" s="26"/>
      <c r="C114" s="21" t="s">
        <v>18</v>
      </c>
      <c r="D114" s="22"/>
      <c r="E114" s="22"/>
      <c r="F114" s="22"/>
      <c r="G114" s="22"/>
      <c r="H114" s="22"/>
      <c r="I114" s="22"/>
      <c r="J114" s="22"/>
      <c r="K114" s="23"/>
      <c r="L114" s="24">
        <v>5</v>
      </c>
      <c r="M114" s="25" t="str">
        <f t="shared" si="4"/>
        <v> </v>
      </c>
    </row>
    <row r="115" spans="1:13" s="68" customFormat="1" ht="18.75" customHeight="1">
      <c r="A115" s="20">
        <v>2111</v>
      </c>
      <c r="B115" s="26"/>
      <c r="C115" s="21" t="s">
        <v>19</v>
      </c>
      <c r="D115" s="22"/>
      <c r="E115" s="22"/>
      <c r="F115" s="22"/>
      <c r="G115" s="22"/>
      <c r="H115" s="22"/>
      <c r="I115" s="22"/>
      <c r="J115" s="22"/>
      <c r="K115" s="23"/>
      <c r="L115" s="24">
        <v>10</v>
      </c>
      <c r="M115" s="25" t="str">
        <f t="shared" si="4"/>
        <v> </v>
      </c>
    </row>
    <row r="116" spans="1:13" s="68" customFormat="1" ht="18.75" customHeight="1">
      <c r="A116" s="20">
        <v>2113</v>
      </c>
      <c r="B116" s="26"/>
      <c r="C116" s="21" t="s">
        <v>20</v>
      </c>
      <c r="D116" s="22"/>
      <c r="E116" s="22"/>
      <c r="F116" s="22"/>
      <c r="G116" s="22"/>
      <c r="H116" s="22"/>
      <c r="I116" s="22"/>
      <c r="J116" s="22"/>
      <c r="K116" s="23"/>
      <c r="L116" s="24">
        <v>4</v>
      </c>
      <c r="M116" s="25" t="str">
        <f t="shared" si="4"/>
        <v> </v>
      </c>
    </row>
    <row r="117" spans="1:13" s="68" customFormat="1" ht="18.75" customHeight="1">
      <c r="A117" s="20">
        <v>2114</v>
      </c>
      <c r="B117" s="26"/>
      <c r="C117" s="21" t="s">
        <v>21</v>
      </c>
      <c r="D117" s="22"/>
      <c r="E117" s="22"/>
      <c r="F117" s="22"/>
      <c r="G117" s="22"/>
      <c r="H117" s="22"/>
      <c r="I117" s="22"/>
      <c r="J117" s="22"/>
      <c r="K117" s="23"/>
      <c r="L117" s="24">
        <v>4</v>
      </c>
      <c r="M117" s="25" t="str">
        <f t="shared" si="4"/>
        <v> </v>
      </c>
    </row>
    <row r="118" spans="1:13" s="68" customFormat="1" ht="18.75" customHeight="1">
      <c r="A118" s="20">
        <v>2115</v>
      </c>
      <c r="B118" s="26"/>
      <c r="C118" s="21" t="s">
        <v>22</v>
      </c>
      <c r="D118" s="22"/>
      <c r="E118" s="22"/>
      <c r="F118" s="22"/>
      <c r="G118" s="22"/>
      <c r="H118" s="22"/>
      <c r="I118" s="22"/>
      <c r="J118" s="22"/>
      <c r="K118" s="23"/>
      <c r="L118" s="24">
        <v>6</v>
      </c>
      <c r="M118" s="25" t="str">
        <f t="shared" si="4"/>
        <v> </v>
      </c>
    </row>
    <row r="119" spans="1:13" s="68" customFormat="1" ht="18.75" customHeight="1">
      <c r="A119" s="20">
        <v>2116</v>
      </c>
      <c r="B119" s="26"/>
      <c r="C119" s="21" t="s">
        <v>156</v>
      </c>
      <c r="D119" s="22"/>
      <c r="E119" s="22"/>
      <c r="F119" s="22"/>
      <c r="G119" s="22"/>
      <c r="H119" s="22"/>
      <c r="I119" s="22"/>
      <c r="J119" s="22"/>
      <c r="K119" s="23"/>
      <c r="L119" s="24">
        <v>3</v>
      </c>
      <c r="M119" s="25" t="str">
        <f t="shared" si="4"/>
        <v> </v>
      </c>
    </row>
    <row r="120" spans="1:13" s="68" customFormat="1" ht="18.75" customHeight="1">
      <c r="A120" s="20">
        <v>2202</v>
      </c>
      <c r="B120" s="26"/>
      <c r="C120" s="21" t="s">
        <v>125</v>
      </c>
      <c r="D120" s="28"/>
      <c r="E120" s="28"/>
      <c r="F120" s="28"/>
      <c r="G120" s="28"/>
      <c r="H120" s="28"/>
      <c r="I120" s="28"/>
      <c r="J120" s="28"/>
      <c r="K120" s="29"/>
      <c r="L120" s="24">
        <v>0.5</v>
      </c>
      <c r="M120" s="25" t="str">
        <f t="shared" si="4"/>
        <v> </v>
      </c>
    </row>
    <row r="121" spans="1:13" s="68" customFormat="1" ht="18.75" customHeight="1">
      <c r="A121" s="20">
        <v>2203</v>
      </c>
      <c r="B121" s="26"/>
      <c r="C121" s="21" t="s">
        <v>126</v>
      </c>
      <c r="D121" s="28"/>
      <c r="E121" s="28"/>
      <c r="F121" s="28"/>
      <c r="G121" s="28"/>
      <c r="H121" s="28"/>
      <c r="I121" s="28"/>
      <c r="J121" s="28"/>
      <c r="K121" s="29"/>
      <c r="L121" s="24">
        <v>0.5</v>
      </c>
      <c r="M121" s="25" t="str">
        <f t="shared" si="4"/>
        <v> </v>
      </c>
    </row>
    <row r="122" spans="1:13" s="68" customFormat="1" ht="18.75" customHeight="1">
      <c r="A122" s="20">
        <v>2204</v>
      </c>
      <c r="B122" s="26"/>
      <c r="C122" s="27" t="s">
        <v>127</v>
      </c>
      <c r="D122" s="28"/>
      <c r="E122" s="28"/>
      <c r="F122" s="28"/>
      <c r="G122" s="28"/>
      <c r="H122" s="28"/>
      <c r="I122" s="28"/>
      <c r="J122" s="28"/>
      <c r="K122" s="29"/>
      <c r="L122" s="24">
        <v>0.5</v>
      </c>
      <c r="M122" s="25" t="str">
        <f t="shared" si="4"/>
        <v> </v>
      </c>
    </row>
    <row r="123" spans="1:13" s="68" customFormat="1" ht="18.75" customHeight="1">
      <c r="A123" s="20">
        <v>2205</v>
      </c>
      <c r="B123" s="26"/>
      <c r="C123" s="27" t="s">
        <v>147</v>
      </c>
      <c r="D123" s="28"/>
      <c r="E123" s="28"/>
      <c r="F123" s="28"/>
      <c r="G123" s="28"/>
      <c r="H123" s="28"/>
      <c r="I123" s="28"/>
      <c r="J123" s="28"/>
      <c r="K123" s="29"/>
      <c r="L123" s="24">
        <v>0.5</v>
      </c>
      <c r="M123" s="25" t="str">
        <f t="shared" si="4"/>
        <v> </v>
      </c>
    </row>
    <row r="124" spans="1:13" s="68" customFormat="1" ht="18.75" customHeight="1">
      <c r="A124" s="20">
        <v>2206</v>
      </c>
      <c r="B124" s="26"/>
      <c r="C124" s="21" t="s">
        <v>148</v>
      </c>
      <c r="D124" s="28"/>
      <c r="E124" s="28"/>
      <c r="F124" s="28"/>
      <c r="G124" s="28"/>
      <c r="H124" s="28"/>
      <c r="I124" s="28"/>
      <c r="J124" s="28"/>
      <c r="K124" s="29"/>
      <c r="L124" s="24">
        <v>0.5</v>
      </c>
      <c r="M124" s="25" t="str">
        <f t="shared" si="4"/>
        <v> </v>
      </c>
    </row>
    <row r="125" spans="1:13" s="68" customFormat="1" ht="18.75" customHeight="1">
      <c r="A125" s="20">
        <v>2207</v>
      </c>
      <c r="B125" s="26"/>
      <c r="C125" s="21" t="s">
        <v>177</v>
      </c>
      <c r="D125" s="28"/>
      <c r="E125" s="28"/>
      <c r="F125" s="28"/>
      <c r="G125" s="28"/>
      <c r="H125" s="28"/>
      <c r="I125" s="28"/>
      <c r="J125" s="28"/>
      <c r="K125" s="29"/>
      <c r="L125" s="24">
        <v>0.5</v>
      </c>
      <c r="M125" s="25" t="str">
        <f>IF(B125*L125=0," ",B125*L125)</f>
        <v> </v>
      </c>
    </row>
    <row r="126" spans="1:13" s="68" customFormat="1" ht="18.75" customHeight="1">
      <c r="A126" s="20">
        <v>2306</v>
      </c>
      <c r="B126" s="26"/>
      <c r="C126" s="151" t="s">
        <v>211</v>
      </c>
      <c r="D126" s="153"/>
      <c r="E126" s="153"/>
      <c r="F126" s="153"/>
      <c r="G126" s="153"/>
      <c r="H126" s="153"/>
      <c r="I126" s="153"/>
      <c r="J126" s="153"/>
      <c r="K126" s="154"/>
      <c r="L126" s="24">
        <v>0.5</v>
      </c>
      <c r="M126" s="25" t="str">
        <f t="shared" si="4"/>
        <v> </v>
      </c>
    </row>
    <row r="127" spans="1:20" s="84" customFormat="1" ht="18.75" customHeight="1" thickBot="1">
      <c r="A127" s="11"/>
      <c r="B127" s="85"/>
      <c r="C127" s="36"/>
      <c r="D127" s="36"/>
      <c r="E127" s="36"/>
      <c r="F127" s="36"/>
      <c r="G127" s="11"/>
      <c r="H127" s="11"/>
      <c r="I127" s="11"/>
      <c r="J127" s="55" t="s">
        <v>6</v>
      </c>
      <c r="K127" s="164" t="str">
        <f>IF(SUM(M69:M126)=0," ",SUM(M69:M126))</f>
        <v> </v>
      </c>
      <c r="L127" s="192"/>
      <c r="M127" s="192"/>
      <c r="N127" s="68"/>
      <c r="O127" s="68"/>
      <c r="P127" s="68"/>
      <c r="Q127" s="68"/>
      <c r="R127" s="68"/>
      <c r="S127" s="68"/>
      <c r="T127" s="68"/>
    </row>
    <row r="128" spans="1:20" s="84" customFormat="1" ht="18.75" customHeight="1">
      <c r="A128" s="11"/>
      <c r="B128" s="85"/>
      <c r="C128" s="36"/>
      <c r="D128" s="36"/>
      <c r="E128" s="36"/>
      <c r="F128" s="36"/>
      <c r="G128" s="11"/>
      <c r="H128" s="11"/>
      <c r="I128" s="11"/>
      <c r="J128" s="11"/>
      <c r="K128" s="11"/>
      <c r="L128" s="11"/>
      <c r="M128" s="11"/>
      <c r="N128" s="68"/>
      <c r="O128" s="68"/>
      <c r="P128" s="68"/>
      <c r="Q128" s="68"/>
      <c r="R128" s="68"/>
      <c r="S128" s="68"/>
      <c r="T128" s="68"/>
    </row>
    <row r="129" spans="1:13" s="68" customFormat="1" ht="18.75" customHeight="1">
      <c r="A129" s="19" t="s">
        <v>28</v>
      </c>
      <c r="B129" s="79" t="s">
        <v>1</v>
      </c>
      <c r="C129" s="60" t="s">
        <v>199</v>
      </c>
      <c r="D129" s="61"/>
      <c r="E129" s="61"/>
      <c r="F129" s="61"/>
      <c r="G129" s="61"/>
      <c r="H129" s="61"/>
      <c r="I129" s="61"/>
      <c r="J129" s="61"/>
      <c r="K129" s="62"/>
      <c r="L129" s="19" t="s">
        <v>2</v>
      </c>
      <c r="M129" s="19" t="s">
        <v>3</v>
      </c>
    </row>
    <row r="130" spans="1:13" s="68" customFormat="1" ht="18.75" customHeight="1">
      <c r="A130" s="20">
        <v>3101</v>
      </c>
      <c r="B130" s="26"/>
      <c r="C130" s="21" t="s">
        <v>54</v>
      </c>
      <c r="D130" s="22"/>
      <c r="E130" s="22"/>
      <c r="F130" s="22"/>
      <c r="G130" s="22"/>
      <c r="H130" s="22"/>
      <c r="I130" s="22"/>
      <c r="J130" s="22"/>
      <c r="K130" s="23"/>
      <c r="L130" s="24">
        <v>0.4</v>
      </c>
      <c r="M130" s="25" t="str">
        <f aca="true" t="shared" si="5" ref="M130:M154">IF(B130*L130=0," ",B130*L130)</f>
        <v> </v>
      </c>
    </row>
    <row r="131" spans="1:13" s="68" customFormat="1" ht="18.75" customHeight="1">
      <c r="A131" s="20">
        <v>3102</v>
      </c>
      <c r="B131" s="26"/>
      <c r="C131" s="21" t="s">
        <v>55</v>
      </c>
      <c r="D131" s="22"/>
      <c r="E131" s="22"/>
      <c r="F131" s="22"/>
      <c r="G131" s="22"/>
      <c r="H131" s="22"/>
      <c r="I131" s="22"/>
      <c r="J131" s="22"/>
      <c r="K131" s="23"/>
      <c r="L131" s="25">
        <v>0.4</v>
      </c>
      <c r="M131" s="25" t="str">
        <f t="shared" si="5"/>
        <v> </v>
      </c>
    </row>
    <row r="132" spans="1:13" s="68" customFormat="1" ht="18.75" customHeight="1">
      <c r="A132" s="20">
        <v>3105</v>
      </c>
      <c r="B132" s="26"/>
      <c r="C132" s="21" t="s">
        <v>56</v>
      </c>
      <c r="D132" s="22"/>
      <c r="E132" s="22"/>
      <c r="F132" s="22"/>
      <c r="G132" s="22"/>
      <c r="H132" s="22"/>
      <c r="I132" s="22"/>
      <c r="J132" s="22"/>
      <c r="K132" s="23"/>
      <c r="L132" s="24">
        <v>0.4</v>
      </c>
      <c r="M132" s="25" t="str">
        <f t="shared" si="5"/>
        <v> </v>
      </c>
    </row>
    <row r="133" spans="1:13" s="68" customFormat="1" ht="18.75" customHeight="1">
      <c r="A133" s="20">
        <v>3106</v>
      </c>
      <c r="B133" s="26"/>
      <c r="C133" s="21" t="s">
        <v>57</v>
      </c>
      <c r="D133" s="22"/>
      <c r="E133" s="22"/>
      <c r="F133" s="22"/>
      <c r="G133" s="22"/>
      <c r="H133" s="22"/>
      <c r="I133" s="22"/>
      <c r="J133" s="22"/>
      <c r="K133" s="23"/>
      <c r="L133" s="25">
        <v>0.4</v>
      </c>
      <c r="M133" s="25" t="str">
        <f t="shared" si="5"/>
        <v> </v>
      </c>
    </row>
    <row r="134" spans="1:13" s="68" customFormat="1" ht="18.75" customHeight="1">
      <c r="A134" s="20">
        <v>3107</v>
      </c>
      <c r="B134" s="26"/>
      <c r="C134" s="21" t="s">
        <v>58</v>
      </c>
      <c r="D134" s="22"/>
      <c r="E134" s="22"/>
      <c r="F134" s="22"/>
      <c r="G134" s="22"/>
      <c r="H134" s="22"/>
      <c r="I134" s="22"/>
      <c r="J134" s="22"/>
      <c r="K134" s="23"/>
      <c r="L134" s="24">
        <v>0.4</v>
      </c>
      <c r="M134" s="25" t="str">
        <f t="shared" si="5"/>
        <v> </v>
      </c>
    </row>
    <row r="135" spans="1:13" s="68" customFormat="1" ht="18.75" customHeight="1">
      <c r="A135" s="20">
        <v>3108</v>
      </c>
      <c r="B135" s="26"/>
      <c r="C135" s="21" t="s">
        <v>53</v>
      </c>
      <c r="D135" s="22"/>
      <c r="E135" s="22"/>
      <c r="F135" s="22"/>
      <c r="G135" s="22"/>
      <c r="H135" s="22"/>
      <c r="I135" s="22"/>
      <c r="J135" s="22"/>
      <c r="K135" s="23"/>
      <c r="L135" s="25">
        <v>0.4</v>
      </c>
      <c r="M135" s="25" t="str">
        <f t="shared" si="5"/>
        <v> </v>
      </c>
    </row>
    <row r="136" spans="1:13" s="68" customFormat="1" ht="18.75" customHeight="1">
      <c r="A136" s="20">
        <v>3109</v>
      </c>
      <c r="B136" s="26"/>
      <c r="C136" s="21" t="s">
        <v>52</v>
      </c>
      <c r="D136" s="22"/>
      <c r="E136" s="22"/>
      <c r="F136" s="22"/>
      <c r="G136" s="22"/>
      <c r="H136" s="22"/>
      <c r="I136" s="22"/>
      <c r="J136" s="22"/>
      <c r="K136" s="23"/>
      <c r="L136" s="24">
        <v>0.4</v>
      </c>
      <c r="M136" s="25" t="str">
        <f t="shared" si="5"/>
        <v> </v>
      </c>
    </row>
    <row r="137" spans="1:13" s="68" customFormat="1" ht="18.75" customHeight="1">
      <c r="A137" s="20">
        <v>3110</v>
      </c>
      <c r="B137" s="26"/>
      <c r="C137" s="21" t="s">
        <v>50</v>
      </c>
      <c r="D137" s="22"/>
      <c r="E137" s="22"/>
      <c r="F137" s="22"/>
      <c r="G137" s="22"/>
      <c r="H137" s="22"/>
      <c r="I137" s="22"/>
      <c r="J137" s="22"/>
      <c r="K137" s="23"/>
      <c r="L137" s="24">
        <v>1.1</v>
      </c>
      <c r="M137" s="25" t="str">
        <f t="shared" si="5"/>
        <v> </v>
      </c>
    </row>
    <row r="138" spans="1:13" s="68" customFormat="1" ht="18.75" customHeight="1">
      <c r="A138" s="20">
        <v>3111</v>
      </c>
      <c r="B138" s="26"/>
      <c r="C138" s="21" t="s">
        <v>37</v>
      </c>
      <c r="D138" s="22"/>
      <c r="E138" s="22"/>
      <c r="F138" s="22"/>
      <c r="G138" s="22"/>
      <c r="H138" s="22"/>
      <c r="I138" s="22"/>
      <c r="J138" s="22"/>
      <c r="K138" s="23"/>
      <c r="L138" s="24">
        <v>0.4</v>
      </c>
      <c r="M138" s="25" t="str">
        <f t="shared" si="5"/>
        <v> </v>
      </c>
    </row>
    <row r="139" spans="1:13" s="68" customFormat="1" ht="18.75" customHeight="1">
      <c r="A139" s="20">
        <v>3112</v>
      </c>
      <c r="B139" s="26"/>
      <c r="C139" s="21" t="s">
        <v>38</v>
      </c>
      <c r="D139" s="22"/>
      <c r="E139" s="22"/>
      <c r="F139" s="22"/>
      <c r="G139" s="22"/>
      <c r="H139" s="22"/>
      <c r="I139" s="22"/>
      <c r="J139" s="22"/>
      <c r="K139" s="23"/>
      <c r="L139" s="24">
        <v>0.4</v>
      </c>
      <c r="M139" s="25" t="str">
        <f t="shared" si="5"/>
        <v> </v>
      </c>
    </row>
    <row r="140" spans="1:13" s="68" customFormat="1" ht="18.75" customHeight="1">
      <c r="A140" s="20">
        <v>3113</v>
      </c>
      <c r="B140" s="26"/>
      <c r="C140" s="21" t="s">
        <v>118</v>
      </c>
      <c r="D140" s="22"/>
      <c r="E140" s="22"/>
      <c r="F140" s="22"/>
      <c r="G140" s="22"/>
      <c r="H140" s="22"/>
      <c r="I140" s="22"/>
      <c r="J140" s="22"/>
      <c r="K140" s="23"/>
      <c r="L140" s="24">
        <v>0.4</v>
      </c>
      <c r="M140" s="25" t="str">
        <f t="shared" si="5"/>
        <v> </v>
      </c>
    </row>
    <row r="141" spans="1:13" s="68" customFormat="1" ht="18.75" customHeight="1">
      <c r="A141" s="20">
        <v>3114</v>
      </c>
      <c r="B141" s="26"/>
      <c r="C141" s="21" t="s">
        <v>39</v>
      </c>
      <c r="D141" s="22"/>
      <c r="E141" s="22"/>
      <c r="F141" s="22"/>
      <c r="G141" s="22"/>
      <c r="H141" s="22"/>
      <c r="I141" s="22"/>
      <c r="J141" s="22"/>
      <c r="K141" s="23"/>
      <c r="L141" s="24">
        <v>0.4</v>
      </c>
      <c r="M141" s="25" t="str">
        <f t="shared" si="5"/>
        <v> </v>
      </c>
    </row>
    <row r="142" spans="1:13" s="68" customFormat="1" ht="18.75" customHeight="1">
      <c r="A142" s="20">
        <v>3115</v>
      </c>
      <c r="B142" s="26"/>
      <c r="C142" s="21" t="s">
        <v>40</v>
      </c>
      <c r="D142" s="22"/>
      <c r="E142" s="22"/>
      <c r="F142" s="22"/>
      <c r="G142" s="22"/>
      <c r="H142" s="22"/>
      <c r="I142" s="22"/>
      <c r="J142" s="22"/>
      <c r="K142" s="23"/>
      <c r="L142" s="24">
        <v>0.4</v>
      </c>
      <c r="M142" s="25" t="str">
        <f t="shared" si="5"/>
        <v> </v>
      </c>
    </row>
    <row r="143" spans="1:13" s="68" customFormat="1" ht="18.75" customHeight="1">
      <c r="A143" s="20">
        <v>3116</v>
      </c>
      <c r="B143" s="26"/>
      <c r="C143" s="21" t="s">
        <v>41</v>
      </c>
      <c r="D143" s="22"/>
      <c r="E143" s="22"/>
      <c r="F143" s="22"/>
      <c r="G143" s="22"/>
      <c r="H143" s="22"/>
      <c r="I143" s="22"/>
      <c r="J143" s="22"/>
      <c r="K143" s="23"/>
      <c r="L143" s="24">
        <v>0.4</v>
      </c>
      <c r="M143" s="25" t="str">
        <f t="shared" si="5"/>
        <v> </v>
      </c>
    </row>
    <row r="144" spans="1:13" s="68" customFormat="1" ht="18.75" customHeight="1">
      <c r="A144" s="20">
        <v>3117</v>
      </c>
      <c r="B144" s="26"/>
      <c r="C144" s="21" t="s">
        <v>42</v>
      </c>
      <c r="D144" s="22"/>
      <c r="E144" s="22"/>
      <c r="F144" s="22"/>
      <c r="G144" s="22"/>
      <c r="H144" s="22"/>
      <c r="I144" s="22"/>
      <c r="J144" s="22"/>
      <c r="K144" s="23"/>
      <c r="L144" s="24">
        <v>0.4</v>
      </c>
      <c r="M144" s="25" t="str">
        <f t="shared" si="5"/>
        <v> </v>
      </c>
    </row>
    <row r="145" spans="1:13" s="68" customFormat="1" ht="18.75" customHeight="1">
      <c r="A145" s="20">
        <v>3119</v>
      </c>
      <c r="B145" s="26"/>
      <c r="C145" s="21" t="s">
        <v>43</v>
      </c>
      <c r="D145" s="22"/>
      <c r="E145" s="22"/>
      <c r="F145" s="22"/>
      <c r="G145" s="22"/>
      <c r="H145" s="22"/>
      <c r="I145" s="22"/>
      <c r="J145" s="22"/>
      <c r="K145" s="23"/>
      <c r="L145" s="24">
        <v>0.4</v>
      </c>
      <c r="M145" s="25" t="str">
        <f t="shared" si="5"/>
        <v> </v>
      </c>
    </row>
    <row r="146" spans="1:13" s="68" customFormat="1" ht="18.75" customHeight="1">
      <c r="A146" s="20">
        <v>3120</v>
      </c>
      <c r="B146" s="26"/>
      <c r="C146" s="21" t="s">
        <v>44</v>
      </c>
      <c r="D146" s="22"/>
      <c r="E146" s="22"/>
      <c r="F146" s="22"/>
      <c r="G146" s="22"/>
      <c r="H146" s="22"/>
      <c r="I146" s="22"/>
      <c r="J146" s="22"/>
      <c r="K146" s="23"/>
      <c r="L146" s="24">
        <v>0.4</v>
      </c>
      <c r="M146" s="25" t="str">
        <f t="shared" si="5"/>
        <v> </v>
      </c>
    </row>
    <row r="147" spans="1:13" s="68" customFormat="1" ht="18.75" customHeight="1">
      <c r="A147" s="20">
        <v>3121</v>
      </c>
      <c r="B147" s="26"/>
      <c r="C147" s="21" t="s">
        <v>45</v>
      </c>
      <c r="D147" s="22"/>
      <c r="E147" s="22"/>
      <c r="F147" s="22"/>
      <c r="G147" s="22"/>
      <c r="H147" s="22"/>
      <c r="I147" s="22"/>
      <c r="J147" s="22"/>
      <c r="K147" s="23"/>
      <c r="L147" s="24">
        <v>0.4</v>
      </c>
      <c r="M147" s="25" t="str">
        <f t="shared" si="5"/>
        <v> </v>
      </c>
    </row>
    <row r="148" spans="1:13" s="68" customFormat="1" ht="18.75" customHeight="1">
      <c r="A148" s="20">
        <v>3122</v>
      </c>
      <c r="B148" s="26"/>
      <c r="C148" s="21" t="s">
        <v>46</v>
      </c>
      <c r="D148" s="22"/>
      <c r="E148" s="22"/>
      <c r="F148" s="22"/>
      <c r="G148" s="22"/>
      <c r="H148" s="22"/>
      <c r="I148" s="22"/>
      <c r="J148" s="22"/>
      <c r="K148" s="23"/>
      <c r="L148" s="24">
        <v>0.4</v>
      </c>
      <c r="M148" s="25" t="str">
        <f t="shared" si="5"/>
        <v> </v>
      </c>
    </row>
    <row r="149" spans="1:20" s="68" customFormat="1" ht="18.75" customHeight="1">
      <c r="A149" s="20">
        <v>3123</v>
      </c>
      <c r="B149" s="26"/>
      <c r="C149" s="21" t="s">
        <v>47</v>
      </c>
      <c r="D149" s="22"/>
      <c r="E149" s="22"/>
      <c r="F149" s="22"/>
      <c r="G149" s="22"/>
      <c r="H149" s="22"/>
      <c r="I149" s="22"/>
      <c r="J149" s="22"/>
      <c r="K149" s="23"/>
      <c r="L149" s="24">
        <v>0.4</v>
      </c>
      <c r="M149" s="25" t="str">
        <f t="shared" si="5"/>
        <v> </v>
      </c>
      <c r="N149" s="84"/>
      <c r="O149" s="84"/>
      <c r="P149" s="84"/>
      <c r="Q149" s="84"/>
      <c r="R149" s="84"/>
      <c r="S149" s="84"/>
      <c r="T149" s="84"/>
    </row>
    <row r="150" spans="1:20" s="68" customFormat="1" ht="18.75" customHeight="1">
      <c r="A150" s="20">
        <v>3124</v>
      </c>
      <c r="B150" s="26"/>
      <c r="C150" s="21" t="s">
        <v>183</v>
      </c>
      <c r="D150" s="22"/>
      <c r="E150" s="22"/>
      <c r="F150" s="22"/>
      <c r="G150" s="22"/>
      <c r="H150" s="22"/>
      <c r="I150" s="22"/>
      <c r="J150" s="22"/>
      <c r="K150" s="23"/>
      <c r="L150" s="24">
        <v>0.8</v>
      </c>
      <c r="M150" s="25" t="str">
        <f t="shared" si="5"/>
        <v> </v>
      </c>
      <c r="N150" s="84"/>
      <c r="O150" s="84"/>
      <c r="P150" s="84"/>
      <c r="Q150" s="84"/>
      <c r="R150" s="84"/>
      <c r="S150" s="84"/>
      <c r="T150" s="84"/>
    </row>
    <row r="151" spans="1:13" s="86" customFormat="1" ht="18.75" customHeight="1">
      <c r="A151" s="20">
        <v>3126</v>
      </c>
      <c r="B151" s="26"/>
      <c r="C151" s="21" t="s">
        <v>48</v>
      </c>
      <c r="D151" s="22"/>
      <c r="E151" s="22"/>
      <c r="F151" s="22"/>
      <c r="G151" s="22"/>
      <c r="H151" s="22"/>
      <c r="I151" s="22"/>
      <c r="J151" s="22"/>
      <c r="K151" s="23"/>
      <c r="L151" s="24">
        <v>0.4</v>
      </c>
      <c r="M151" s="25" t="str">
        <f t="shared" si="5"/>
        <v> </v>
      </c>
    </row>
    <row r="152" spans="1:13" s="86" customFormat="1" ht="18.75" customHeight="1">
      <c r="A152" s="20">
        <v>3127</v>
      </c>
      <c r="B152" s="26"/>
      <c r="C152" s="21" t="s">
        <v>111</v>
      </c>
      <c r="D152" s="22"/>
      <c r="E152" s="22"/>
      <c r="F152" s="22"/>
      <c r="G152" s="22"/>
      <c r="H152" s="22"/>
      <c r="I152" s="22"/>
      <c r="J152" s="22"/>
      <c r="K152" s="23"/>
      <c r="L152" s="24">
        <v>0.4</v>
      </c>
      <c r="M152" s="25" t="str">
        <f t="shared" si="5"/>
        <v> </v>
      </c>
    </row>
    <row r="153" spans="1:13" s="86" customFormat="1" ht="18.75" customHeight="1">
      <c r="A153" s="20">
        <v>3128</v>
      </c>
      <c r="B153" s="26"/>
      <c r="C153" s="21" t="s">
        <v>157</v>
      </c>
      <c r="D153" s="22"/>
      <c r="E153" s="22"/>
      <c r="F153" s="22"/>
      <c r="G153" s="22"/>
      <c r="H153" s="22"/>
      <c r="I153" s="22"/>
      <c r="J153" s="22"/>
      <c r="K153" s="23"/>
      <c r="L153" s="24">
        <v>0.4</v>
      </c>
      <c r="M153" s="25" t="str">
        <f>IF(B153*L153=0," ",B153*L153)</f>
        <v> </v>
      </c>
    </row>
    <row r="154" spans="1:13" s="86" customFormat="1" ht="18.75" customHeight="1">
      <c r="A154" s="20">
        <v>3129</v>
      </c>
      <c r="B154" s="26"/>
      <c r="C154" s="21" t="s">
        <v>180</v>
      </c>
      <c r="D154" s="22"/>
      <c r="E154" s="22"/>
      <c r="F154" s="22"/>
      <c r="G154" s="22"/>
      <c r="H154" s="22"/>
      <c r="I154" s="22"/>
      <c r="J154" s="22"/>
      <c r="K154" s="23"/>
      <c r="L154" s="24">
        <v>0.4</v>
      </c>
      <c r="M154" s="25" t="str">
        <f t="shared" si="5"/>
        <v> </v>
      </c>
    </row>
    <row r="155" spans="1:20" s="84" customFormat="1" ht="18.75" customHeight="1">
      <c r="A155" s="19" t="s">
        <v>28</v>
      </c>
      <c r="B155" s="79" t="s">
        <v>1</v>
      </c>
      <c r="C155" s="105" t="s">
        <v>132</v>
      </c>
      <c r="D155" s="61"/>
      <c r="E155" s="61"/>
      <c r="F155" s="61"/>
      <c r="G155" s="61"/>
      <c r="H155" s="61"/>
      <c r="I155" s="61"/>
      <c r="J155" s="61"/>
      <c r="K155" s="62"/>
      <c r="L155" s="19" t="s">
        <v>2</v>
      </c>
      <c r="M155" s="19" t="s">
        <v>3</v>
      </c>
      <c r="N155" s="68"/>
      <c r="O155" s="68"/>
      <c r="P155" s="68"/>
      <c r="Q155" s="68"/>
      <c r="R155" s="68"/>
      <c r="S155" s="68"/>
      <c r="T155" s="68"/>
    </row>
    <row r="156" spans="1:20" s="84" customFormat="1" ht="18.75" customHeight="1">
      <c r="A156" s="20">
        <v>1106</v>
      </c>
      <c r="B156" s="26"/>
      <c r="C156" s="21" t="s">
        <v>112</v>
      </c>
      <c r="D156" s="22"/>
      <c r="E156" s="22"/>
      <c r="F156" s="22"/>
      <c r="G156" s="22"/>
      <c r="H156" s="22"/>
      <c r="I156" s="22"/>
      <c r="J156" s="22"/>
      <c r="K156" s="23"/>
      <c r="L156" s="24">
        <v>16</v>
      </c>
      <c r="M156" s="25" t="str">
        <f aca="true" t="shared" si="6" ref="M156:M165">IF(B156*L156=0," ",B156*L156)</f>
        <v> </v>
      </c>
      <c r="N156" s="68"/>
      <c r="O156" s="68"/>
      <c r="P156" s="68"/>
      <c r="Q156" s="68"/>
      <c r="R156" s="68"/>
      <c r="S156" s="68"/>
      <c r="T156" s="68"/>
    </row>
    <row r="157" spans="1:13" s="68" customFormat="1" ht="18.75" customHeight="1">
      <c r="A157" s="20">
        <v>1113</v>
      </c>
      <c r="B157" s="26"/>
      <c r="C157" s="27" t="s">
        <v>113</v>
      </c>
      <c r="D157" s="28"/>
      <c r="E157" s="28"/>
      <c r="F157" s="28"/>
      <c r="G157" s="28"/>
      <c r="H157" s="28"/>
      <c r="I157" s="28"/>
      <c r="J157" s="28"/>
      <c r="K157" s="29"/>
      <c r="L157" s="24">
        <v>13</v>
      </c>
      <c r="M157" s="25" t="str">
        <f t="shared" si="6"/>
        <v> </v>
      </c>
    </row>
    <row r="158" spans="1:13" s="68" customFormat="1" ht="18.75" customHeight="1">
      <c r="A158" s="20">
        <v>1144</v>
      </c>
      <c r="B158" s="26"/>
      <c r="C158" s="27" t="s">
        <v>108</v>
      </c>
      <c r="D158" s="28"/>
      <c r="E158" s="28"/>
      <c r="F158" s="28"/>
      <c r="G158" s="28"/>
      <c r="H158" s="28"/>
      <c r="I158" s="28"/>
      <c r="J158" s="28"/>
      <c r="K158" s="29"/>
      <c r="L158" s="24">
        <v>13</v>
      </c>
      <c r="M158" s="25" t="str">
        <f t="shared" si="6"/>
        <v> </v>
      </c>
    </row>
    <row r="159" spans="1:13" s="68" customFormat="1" ht="18.75" customHeight="1">
      <c r="A159" s="20">
        <v>1103</v>
      </c>
      <c r="B159" s="26"/>
      <c r="C159" s="21" t="s">
        <v>178</v>
      </c>
      <c r="D159" s="22"/>
      <c r="E159" s="22"/>
      <c r="F159" s="22"/>
      <c r="G159" s="22"/>
      <c r="H159" s="22"/>
      <c r="I159" s="22"/>
      <c r="J159" s="22"/>
      <c r="K159" s="23"/>
      <c r="L159" s="24">
        <v>40</v>
      </c>
      <c r="M159" s="25" t="str">
        <f t="shared" si="6"/>
        <v> </v>
      </c>
    </row>
    <row r="160" spans="1:13" s="86" customFormat="1" ht="18.75" customHeight="1">
      <c r="A160" s="20">
        <v>1115</v>
      </c>
      <c r="B160" s="26"/>
      <c r="C160" s="21" t="s">
        <v>176</v>
      </c>
      <c r="D160" s="22"/>
      <c r="E160" s="22"/>
      <c r="F160" s="22"/>
      <c r="G160" s="22"/>
      <c r="H160" s="22"/>
      <c r="I160" s="22"/>
      <c r="J160" s="22"/>
      <c r="K160" s="23"/>
      <c r="L160" s="24">
        <v>43</v>
      </c>
      <c r="M160" s="25" t="str">
        <f>IF(B160*L160=0," ",B160*L160)</f>
        <v> </v>
      </c>
    </row>
    <row r="161" spans="1:13" s="86" customFormat="1" ht="18.75" customHeight="1">
      <c r="A161" s="20">
        <v>1155</v>
      </c>
      <c r="B161" s="26"/>
      <c r="C161" s="21" t="s">
        <v>175</v>
      </c>
      <c r="D161" s="22"/>
      <c r="E161" s="22"/>
      <c r="F161" s="22"/>
      <c r="G161" s="22"/>
      <c r="H161" s="22"/>
      <c r="I161" s="22"/>
      <c r="J161" s="22"/>
      <c r="K161" s="23"/>
      <c r="L161" s="24">
        <v>48</v>
      </c>
      <c r="M161" s="25" t="str">
        <f>IF(B161*L161=0," ",B161*L161)</f>
        <v> </v>
      </c>
    </row>
    <row r="162" spans="1:13" s="86" customFormat="1" ht="18.75" customHeight="1">
      <c r="A162" s="20">
        <v>1205</v>
      </c>
      <c r="B162" s="26"/>
      <c r="C162" s="161" t="s">
        <v>205</v>
      </c>
      <c r="D162" s="161"/>
      <c r="E162" s="161"/>
      <c r="F162" s="161"/>
      <c r="G162" s="161"/>
      <c r="H162" s="161"/>
      <c r="I162" s="161"/>
      <c r="J162" s="161"/>
      <c r="K162" s="161"/>
      <c r="L162" s="24">
        <v>39</v>
      </c>
      <c r="M162" s="25" t="str">
        <f t="shared" si="6"/>
        <v> </v>
      </c>
    </row>
    <row r="163" spans="1:13" s="68" customFormat="1" ht="18.75" customHeight="1">
      <c r="A163" s="20">
        <v>6090</v>
      </c>
      <c r="B163" s="26"/>
      <c r="C163" s="21" t="s">
        <v>179</v>
      </c>
      <c r="D163" s="22"/>
      <c r="E163" s="22"/>
      <c r="F163" s="22"/>
      <c r="G163" s="22"/>
      <c r="H163" s="22"/>
      <c r="I163" s="28"/>
      <c r="J163" s="22"/>
      <c r="K163" s="23"/>
      <c r="L163" s="24">
        <v>11.5</v>
      </c>
      <c r="M163" s="25" t="str">
        <f t="shared" si="6"/>
        <v> </v>
      </c>
    </row>
    <row r="164" spans="1:13" s="68" customFormat="1" ht="18.75" customHeight="1">
      <c r="A164" s="20">
        <v>6091</v>
      </c>
      <c r="B164" s="26"/>
      <c r="C164" s="151" t="s">
        <v>207</v>
      </c>
      <c r="D164" s="153"/>
      <c r="E164" s="153"/>
      <c r="F164" s="153"/>
      <c r="G164" s="153"/>
      <c r="H164" s="153"/>
      <c r="I164" s="153"/>
      <c r="J164" s="153"/>
      <c r="K164" s="154"/>
      <c r="L164" s="24">
        <v>11.5</v>
      </c>
      <c r="M164" s="25" t="str">
        <f t="shared" si="6"/>
        <v> </v>
      </c>
    </row>
    <row r="165" spans="1:13" s="68" customFormat="1" ht="18.75" customHeight="1">
      <c r="A165" s="20">
        <v>6092</v>
      </c>
      <c r="B165" s="26"/>
      <c r="C165" s="151" t="s">
        <v>208</v>
      </c>
      <c r="D165" s="153"/>
      <c r="E165" s="153"/>
      <c r="F165" s="153"/>
      <c r="G165" s="153"/>
      <c r="H165" s="153"/>
      <c r="I165" s="153"/>
      <c r="J165" s="153"/>
      <c r="K165" s="154"/>
      <c r="L165" s="24">
        <v>11.5</v>
      </c>
      <c r="M165" s="25" t="str">
        <f t="shared" si="6"/>
        <v> </v>
      </c>
    </row>
    <row r="166" spans="1:13" s="68" customFormat="1" ht="18.75" customHeight="1">
      <c r="A166" s="20">
        <v>6093</v>
      </c>
      <c r="B166" s="26"/>
      <c r="C166" s="151" t="s">
        <v>209</v>
      </c>
      <c r="D166" s="153"/>
      <c r="E166" s="153"/>
      <c r="F166" s="153"/>
      <c r="G166" s="153"/>
      <c r="H166" s="153"/>
      <c r="I166" s="153"/>
      <c r="J166" s="153"/>
      <c r="K166" s="154"/>
      <c r="L166" s="24">
        <v>11.5</v>
      </c>
      <c r="M166" s="25" t="str">
        <f aca="true" t="shared" si="7" ref="M166:M179">IF(B166*L166=0," ",B166*L166)</f>
        <v> </v>
      </c>
    </row>
    <row r="167" spans="1:13" s="68" customFormat="1" ht="18.75" customHeight="1">
      <c r="A167" s="20">
        <v>6099</v>
      </c>
      <c r="B167" s="26"/>
      <c r="C167" s="21" t="s">
        <v>106</v>
      </c>
      <c r="D167" s="22"/>
      <c r="E167" s="22"/>
      <c r="F167" s="22"/>
      <c r="G167" s="22"/>
      <c r="H167" s="22"/>
      <c r="I167" s="28"/>
      <c r="J167" s="22"/>
      <c r="K167" s="23"/>
      <c r="L167" s="24">
        <v>26</v>
      </c>
      <c r="M167" s="25" t="str">
        <f t="shared" si="7"/>
        <v> </v>
      </c>
    </row>
    <row r="168" spans="1:13" s="68" customFormat="1" ht="18.75" customHeight="1">
      <c r="A168" s="20">
        <v>9020</v>
      </c>
      <c r="B168" s="26"/>
      <c r="C168" s="21" t="s">
        <v>93</v>
      </c>
      <c r="D168" s="22"/>
      <c r="E168" s="22"/>
      <c r="F168" s="22"/>
      <c r="G168" s="22"/>
      <c r="H168" s="22"/>
      <c r="I168" s="22"/>
      <c r="J168" s="22"/>
      <c r="K168" s="23"/>
      <c r="L168" s="24">
        <v>10</v>
      </c>
      <c r="M168" s="25" t="str">
        <f t="shared" si="7"/>
        <v> </v>
      </c>
    </row>
    <row r="169" spans="1:13" s="68" customFormat="1" ht="18.75" customHeight="1">
      <c r="A169" s="30">
        <v>9053</v>
      </c>
      <c r="B169" s="26"/>
      <c r="C169" s="21" t="s">
        <v>51</v>
      </c>
      <c r="D169" s="22"/>
      <c r="E169" s="22"/>
      <c r="F169" s="22"/>
      <c r="G169" s="22"/>
      <c r="H169" s="22"/>
      <c r="I169" s="22"/>
      <c r="J169" s="22"/>
      <c r="K169" s="23"/>
      <c r="L169" s="24">
        <v>30</v>
      </c>
      <c r="M169" s="25" t="str">
        <f t="shared" si="7"/>
        <v> </v>
      </c>
    </row>
    <row r="170" spans="1:13" s="68" customFormat="1" ht="18.75" customHeight="1">
      <c r="A170" s="20">
        <v>9054</v>
      </c>
      <c r="B170" s="26"/>
      <c r="C170" s="21" t="s">
        <v>25</v>
      </c>
      <c r="D170" s="22"/>
      <c r="E170" s="22"/>
      <c r="F170" s="22"/>
      <c r="G170" s="22"/>
      <c r="H170" s="22"/>
      <c r="I170" s="22"/>
      <c r="J170" s="22"/>
      <c r="K170" s="23"/>
      <c r="L170" s="24">
        <v>38</v>
      </c>
      <c r="M170" s="25" t="str">
        <f t="shared" si="7"/>
        <v> </v>
      </c>
    </row>
    <row r="171" spans="1:13" s="68" customFormat="1" ht="18.75" customHeight="1">
      <c r="A171" s="20">
        <v>9055</v>
      </c>
      <c r="B171" s="26"/>
      <c r="C171" s="21" t="s">
        <v>35</v>
      </c>
      <c r="D171" s="22"/>
      <c r="E171" s="22"/>
      <c r="F171" s="22"/>
      <c r="G171" s="22"/>
      <c r="H171" s="22"/>
      <c r="I171" s="22"/>
      <c r="J171" s="22"/>
      <c r="K171" s="23"/>
      <c r="L171" s="24">
        <v>54</v>
      </c>
      <c r="M171" s="25" t="str">
        <f t="shared" si="7"/>
        <v> </v>
      </c>
    </row>
    <row r="172" spans="1:13" s="68" customFormat="1" ht="18.75" customHeight="1">
      <c r="A172" s="20">
        <v>9111</v>
      </c>
      <c r="B172" s="26"/>
      <c r="C172" s="21" t="s">
        <v>192</v>
      </c>
      <c r="D172" s="22"/>
      <c r="E172" s="22"/>
      <c r="F172" s="22"/>
      <c r="G172" s="22"/>
      <c r="H172" s="22"/>
      <c r="I172" s="22"/>
      <c r="J172" s="22"/>
      <c r="K172" s="23"/>
      <c r="L172" s="24">
        <v>4.5</v>
      </c>
      <c r="M172" s="25" t="str">
        <f t="shared" si="7"/>
        <v> </v>
      </c>
    </row>
    <row r="173" spans="1:13" s="68" customFormat="1" ht="18.75" customHeight="1">
      <c r="A173" s="20">
        <v>9127</v>
      </c>
      <c r="B173" s="26"/>
      <c r="C173" s="21" t="s">
        <v>146</v>
      </c>
      <c r="D173" s="22"/>
      <c r="E173" s="22"/>
      <c r="F173" s="22"/>
      <c r="G173" s="22"/>
      <c r="H173" s="22"/>
      <c r="I173" s="22"/>
      <c r="J173" s="22"/>
      <c r="K173" s="23"/>
      <c r="L173" s="24">
        <v>4</v>
      </c>
      <c r="M173" s="25" t="str">
        <f t="shared" si="7"/>
        <v> </v>
      </c>
    </row>
    <row r="174" spans="1:13" s="68" customFormat="1" ht="18.75" customHeight="1">
      <c r="A174" s="20">
        <v>9400</v>
      </c>
      <c r="B174" s="26"/>
      <c r="C174" s="21" t="s">
        <v>142</v>
      </c>
      <c r="D174" s="22"/>
      <c r="E174" s="22"/>
      <c r="F174" s="22"/>
      <c r="G174" s="22"/>
      <c r="H174" s="22"/>
      <c r="I174" s="22"/>
      <c r="J174" s="22"/>
      <c r="K174" s="23"/>
      <c r="L174" s="24">
        <v>29</v>
      </c>
      <c r="M174" s="25" t="str">
        <f t="shared" si="7"/>
        <v> </v>
      </c>
    </row>
    <row r="175" spans="1:13" s="86" customFormat="1" ht="18.75" customHeight="1">
      <c r="A175" s="20">
        <v>9405</v>
      </c>
      <c r="B175" s="26"/>
      <c r="C175" s="21" t="s">
        <v>191</v>
      </c>
      <c r="D175" s="22"/>
      <c r="E175" s="22"/>
      <c r="F175" s="22"/>
      <c r="G175" s="22"/>
      <c r="H175" s="22"/>
      <c r="I175" s="22"/>
      <c r="J175" s="22"/>
      <c r="K175" s="23"/>
      <c r="L175" s="24">
        <v>20</v>
      </c>
      <c r="M175" s="25" t="str">
        <f>IF(B175*L175=0," ",B175*L175)</f>
        <v> </v>
      </c>
    </row>
    <row r="176" spans="1:13" s="86" customFormat="1" ht="18.75" customHeight="1">
      <c r="A176" s="20">
        <v>9406</v>
      </c>
      <c r="B176" s="26"/>
      <c r="C176" s="21" t="s">
        <v>190</v>
      </c>
      <c r="D176" s="22"/>
      <c r="E176" s="22"/>
      <c r="F176" s="22"/>
      <c r="G176" s="22"/>
      <c r="H176" s="22"/>
      <c r="I176" s="22"/>
      <c r="J176" s="22"/>
      <c r="K176" s="23"/>
      <c r="L176" s="24">
        <v>17</v>
      </c>
      <c r="M176" s="25" t="str">
        <f t="shared" si="7"/>
        <v> </v>
      </c>
    </row>
    <row r="177" spans="1:13" s="86" customFormat="1" ht="18.75" customHeight="1">
      <c r="A177" s="20">
        <v>9415</v>
      </c>
      <c r="B177" s="26"/>
      <c r="C177" s="21" t="s">
        <v>26</v>
      </c>
      <c r="D177" s="22"/>
      <c r="E177" s="22"/>
      <c r="F177" s="22"/>
      <c r="G177" s="22"/>
      <c r="H177" s="22"/>
      <c r="I177" s="22"/>
      <c r="J177" s="22"/>
      <c r="K177" s="23"/>
      <c r="L177" s="24">
        <v>9</v>
      </c>
      <c r="M177" s="25" t="str">
        <f t="shared" si="7"/>
        <v> </v>
      </c>
    </row>
    <row r="178" spans="1:13" s="86" customFormat="1" ht="18.75" customHeight="1">
      <c r="A178" s="30">
        <v>9500</v>
      </c>
      <c r="B178" s="26"/>
      <c r="C178" s="21" t="s">
        <v>210</v>
      </c>
      <c r="D178" s="22"/>
      <c r="E178" s="22"/>
      <c r="F178" s="22"/>
      <c r="G178" s="22"/>
      <c r="H178" s="22"/>
      <c r="I178" s="22"/>
      <c r="J178" s="22"/>
      <c r="K178" s="23"/>
      <c r="L178" s="24">
        <v>16.5</v>
      </c>
      <c r="M178" s="25" t="str">
        <f t="shared" si="7"/>
        <v> </v>
      </c>
    </row>
    <row r="179" spans="1:13" s="86" customFormat="1" ht="18.75" customHeight="1">
      <c r="A179" s="30">
        <v>9505</v>
      </c>
      <c r="B179" s="26"/>
      <c r="C179" s="21" t="s">
        <v>185</v>
      </c>
      <c r="D179" s="22"/>
      <c r="E179" s="22"/>
      <c r="F179" s="22"/>
      <c r="G179" s="22"/>
      <c r="H179" s="22"/>
      <c r="I179" s="22"/>
      <c r="J179" s="22"/>
      <c r="K179" s="23"/>
      <c r="L179" s="24">
        <v>22</v>
      </c>
      <c r="M179" s="25" t="str">
        <f t="shared" si="7"/>
        <v> </v>
      </c>
    </row>
    <row r="180" spans="1:13" s="86" customFormat="1" ht="18.75" customHeight="1">
      <c r="A180" s="20" t="s">
        <v>212</v>
      </c>
      <c r="B180" s="26"/>
      <c r="C180" s="21" t="s">
        <v>98</v>
      </c>
      <c r="D180" s="22"/>
      <c r="E180" s="22"/>
      <c r="F180" s="22"/>
      <c r="G180" s="22"/>
      <c r="H180" s="22"/>
      <c r="I180" s="22"/>
      <c r="J180" s="22"/>
      <c r="K180" s="23"/>
      <c r="L180" s="24">
        <v>40</v>
      </c>
      <c r="M180" s="25" t="str">
        <f>IF(B180*L180=0," ",B180*L180)</f>
        <v> </v>
      </c>
    </row>
    <row r="181" spans="1:13" s="68" customFormat="1" ht="18.75" customHeight="1">
      <c r="A181" s="20" t="s">
        <v>213</v>
      </c>
      <c r="B181" s="26"/>
      <c r="C181" s="21" t="s">
        <v>99</v>
      </c>
      <c r="D181" s="22"/>
      <c r="E181" s="22"/>
      <c r="F181" s="22"/>
      <c r="G181" s="22"/>
      <c r="H181" s="22"/>
      <c r="I181" s="22"/>
      <c r="J181" s="22"/>
      <c r="K181" s="23"/>
      <c r="L181" s="24">
        <v>40</v>
      </c>
      <c r="M181" s="25" t="str">
        <f>IF(B181*L181=0," ",B181*L181)</f>
        <v> </v>
      </c>
    </row>
    <row r="182" spans="1:13" s="68" customFormat="1" ht="18.75" customHeight="1">
      <c r="A182" s="19" t="s">
        <v>28</v>
      </c>
      <c r="B182" s="80" t="s">
        <v>1</v>
      </c>
      <c r="C182" s="61"/>
      <c r="D182" s="60" t="s">
        <v>97</v>
      </c>
      <c r="E182" s="61"/>
      <c r="F182" s="61"/>
      <c r="G182" s="61"/>
      <c r="H182" s="61"/>
      <c r="I182" s="61"/>
      <c r="J182" s="62"/>
      <c r="K182" s="49"/>
      <c r="L182" s="19" t="s">
        <v>2</v>
      </c>
      <c r="M182" s="19" t="s">
        <v>3</v>
      </c>
    </row>
    <row r="183" spans="1:13" s="68" customFormat="1" ht="18.75" customHeight="1">
      <c r="A183" s="20">
        <v>2109</v>
      </c>
      <c r="B183" s="26"/>
      <c r="C183" s="21" t="s">
        <v>23</v>
      </c>
      <c r="D183" s="22"/>
      <c r="E183" s="22"/>
      <c r="F183" s="22"/>
      <c r="G183" s="22"/>
      <c r="H183" s="22"/>
      <c r="I183" s="22"/>
      <c r="J183" s="22"/>
      <c r="K183" s="91"/>
      <c r="L183" s="24">
        <v>3</v>
      </c>
      <c r="M183" s="25" t="str">
        <f>IF(B183*L183=0," ",B183*L183)</f>
        <v> </v>
      </c>
    </row>
    <row r="184" spans="1:13" s="68" customFormat="1" ht="18.75" customHeight="1">
      <c r="A184" s="20">
        <v>2110</v>
      </c>
      <c r="B184" s="26"/>
      <c r="C184" s="21" t="s">
        <v>24</v>
      </c>
      <c r="D184" s="22"/>
      <c r="E184" s="22"/>
      <c r="F184" s="22"/>
      <c r="G184" s="22"/>
      <c r="H184" s="22"/>
      <c r="I184" s="22"/>
      <c r="J184" s="22"/>
      <c r="K184" s="92"/>
      <c r="L184" s="24">
        <v>3</v>
      </c>
      <c r="M184" s="25" t="str">
        <f>IF(B184*L184=0," ",B184*L184)</f>
        <v> </v>
      </c>
    </row>
    <row r="185" spans="1:13" s="68" customFormat="1" ht="18.75" customHeight="1">
      <c r="A185" s="20">
        <v>9001</v>
      </c>
      <c r="B185" s="26"/>
      <c r="C185" s="21" t="s">
        <v>36</v>
      </c>
      <c r="D185" s="22"/>
      <c r="E185" s="22"/>
      <c r="F185" s="22"/>
      <c r="G185" s="22"/>
      <c r="H185" s="22"/>
      <c r="I185" s="22"/>
      <c r="J185" s="22"/>
      <c r="K185" s="92"/>
      <c r="L185" s="24">
        <v>1</v>
      </c>
      <c r="M185" s="25" t="str">
        <f>IF(B185*L185=0," ",B185*L185)</f>
        <v> </v>
      </c>
    </row>
    <row r="186" spans="2:13" s="68" customFormat="1" ht="18.75" customHeight="1" thickBot="1">
      <c r="B186" s="85"/>
      <c r="C186" s="36"/>
      <c r="D186" s="36"/>
      <c r="E186" s="36"/>
      <c r="F186" s="36"/>
      <c r="G186" s="11"/>
      <c r="H186" s="11"/>
      <c r="I186" s="11"/>
      <c r="J186" s="55" t="s">
        <v>5</v>
      </c>
      <c r="K186" s="164" t="str">
        <f>IF(SUM(M130:M185)=0," ",SUM(M130:M185))</f>
        <v> </v>
      </c>
      <c r="L186" s="192"/>
      <c r="M186" s="192"/>
    </row>
    <row r="187" spans="1:13" s="69" customFormat="1" ht="13.5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31"/>
      <c r="L187" s="31"/>
      <c r="M187" s="11"/>
    </row>
    <row r="188" spans="1:13" s="69" customFormat="1" ht="15" customHeight="1">
      <c r="A188" s="158" t="s">
        <v>200</v>
      </c>
      <c r="B188" s="159"/>
      <c r="C188" s="159"/>
      <c r="D188" s="159"/>
      <c r="E188" s="159"/>
      <c r="F188" s="160"/>
      <c r="G188" s="11"/>
      <c r="H188" s="60" t="s">
        <v>161</v>
      </c>
      <c r="I188" s="61"/>
      <c r="J188" s="61"/>
      <c r="K188" s="61"/>
      <c r="L188" s="61"/>
      <c r="M188" s="62"/>
    </row>
    <row r="189" spans="1:13" s="69" customFormat="1" ht="13.5" customHeight="1">
      <c r="A189" s="20" t="s">
        <v>28</v>
      </c>
      <c r="B189" s="20" t="s">
        <v>1</v>
      </c>
      <c r="C189" s="148" t="s">
        <v>0</v>
      </c>
      <c r="D189" s="150"/>
      <c r="E189" s="20" t="s">
        <v>2</v>
      </c>
      <c r="F189" s="20" t="s">
        <v>3</v>
      </c>
      <c r="G189" s="130"/>
      <c r="H189" s="119" t="s">
        <v>160</v>
      </c>
      <c r="I189" s="120"/>
      <c r="J189" s="120"/>
      <c r="K189" s="120"/>
      <c r="L189" s="120"/>
      <c r="M189" s="121"/>
    </row>
    <row r="190" spans="1:13" s="69" customFormat="1" ht="13.5" customHeight="1">
      <c r="A190" s="20">
        <v>4100</v>
      </c>
      <c r="B190" s="26"/>
      <c r="C190" s="148" t="s">
        <v>75</v>
      </c>
      <c r="D190" s="150"/>
      <c r="E190" s="24">
        <v>0.8</v>
      </c>
      <c r="F190" s="25" t="str">
        <f>IF(B190*E190=0," ",B190*E190)</f>
        <v> </v>
      </c>
      <c r="G190" s="82"/>
      <c r="H190" s="41" t="s">
        <v>28</v>
      </c>
      <c r="I190" s="162" t="s">
        <v>0</v>
      </c>
      <c r="J190" s="163"/>
      <c r="K190" s="41" t="s">
        <v>1</v>
      </c>
      <c r="L190" s="41" t="s">
        <v>2</v>
      </c>
      <c r="M190" s="41" t="s">
        <v>3</v>
      </c>
    </row>
    <row r="191" spans="1:13" s="69" customFormat="1" ht="13.5" customHeight="1">
      <c r="A191" s="20">
        <v>4101</v>
      </c>
      <c r="B191" s="26"/>
      <c r="C191" s="148" t="s">
        <v>76</v>
      </c>
      <c r="D191" s="150"/>
      <c r="E191" s="24">
        <v>0.8</v>
      </c>
      <c r="F191" s="25" t="str">
        <f aca="true" t="shared" si="8" ref="F191:F198">IF(B191*E191=0," ",B191*E191)</f>
        <v> </v>
      </c>
      <c r="G191" s="82"/>
      <c r="H191" s="41">
        <v>7501</v>
      </c>
      <c r="I191" s="100">
        <v>1</v>
      </c>
      <c r="J191" s="41" t="s">
        <v>61</v>
      </c>
      <c r="K191" s="42"/>
      <c r="L191" s="43">
        <v>20</v>
      </c>
      <c r="M191" s="44" t="str">
        <f aca="true" t="shared" si="9" ref="M191:M201">IF(K191*L191=0," ",K191*L191)</f>
        <v> </v>
      </c>
    </row>
    <row r="192" spans="1:13" s="69" customFormat="1" ht="13.5" customHeight="1">
      <c r="A192" s="20">
        <v>4102</v>
      </c>
      <c r="B192" s="26"/>
      <c r="C192" s="148" t="s">
        <v>77</v>
      </c>
      <c r="D192" s="150"/>
      <c r="E192" s="24">
        <v>0.8</v>
      </c>
      <c r="F192" s="25" t="str">
        <f t="shared" si="8"/>
        <v> </v>
      </c>
      <c r="G192" s="82"/>
      <c r="H192" s="41">
        <v>7502</v>
      </c>
      <c r="I192" s="100">
        <v>2</v>
      </c>
      <c r="J192" s="41" t="s">
        <v>61</v>
      </c>
      <c r="K192" s="42"/>
      <c r="L192" s="43">
        <v>20</v>
      </c>
      <c r="M192" s="44" t="str">
        <f t="shared" si="9"/>
        <v> </v>
      </c>
    </row>
    <row r="193" spans="1:13" s="69" customFormat="1" ht="13.5" customHeight="1">
      <c r="A193" s="20">
        <v>4103</v>
      </c>
      <c r="B193" s="26"/>
      <c r="C193" s="148" t="s">
        <v>78</v>
      </c>
      <c r="D193" s="150"/>
      <c r="E193" s="24">
        <v>0.8</v>
      </c>
      <c r="F193" s="25" t="str">
        <f t="shared" si="8"/>
        <v> </v>
      </c>
      <c r="G193" s="82"/>
      <c r="H193" s="41">
        <v>7503</v>
      </c>
      <c r="I193" s="100">
        <v>3</v>
      </c>
      <c r="J193" s="41" t="s">
        <v>61</v>
      </c>
      <c r="K193" s="42"/>
      <c r="L193" s="43">
        <v>20</v>
      </c>
      <c r="M193" s="44" t="str">
        <f t="shared" si="9"/>
        <v> </v>
      </c>
    </row>
    <row r="194" spans="1:13" s="69" customFormat="1" ht="13.5" customHeight="1">
      <c r="A194" s="20">
        <v>4104</v>
      </c>
      <c r="B194" s="26"/>
      <c r="C194" s="148" t="s">
        <v>79</v>
      </c>
      <c r="D194" s="150"/>
      <c r="E194" s="24">
        <v>0.8</v>
      </c>
      <c r="F194" s="25" t="str">
        <f t="shared" si="8"/>
        <v> </v>
      </c>
      <c r="G194" s="82"/>
      <c r="H194" s="41">
        <v>7504</v>
      </c>
      <c r="I194" s="100">
        <v>4</v>
      </c>
      <c r="J194" s="41" t="s">
        <v>61</v>
      </c>
      <c r="K194" s="42"/>
      <c r="L194" s="43">
        <v>20</v>
      </c>
      <c r="M194" s="44" t="str">
        <f t="shared" si="9"/>
        <v> </v>
      </c>
    </row>
    <row r="195" spans="1:21" s="69" customFormat="1" ht="13.5" customHeight="1">
      <c r="A195" s="20">
        <v>4105</v>
      </c>
      <c r="B195" s="26"/>
      <c r="C195" s="148" t="s">
        <v>80</v>
      </c>
      <c r="D195" s="150"/>
      <c r="E195" s="24">
        <v>0.8</v>
      </c>
      <c r="F195" s="25" t="str">
        <f t="shared" si="8"/>
        <v> </v>
      </c>
      <c r="G195" s="82"/>
      <c r="H195" s="41">
        <v>7505</v>
      </c>
      <c r="I195" s="100">
        <v>5</v>
      </c>
      <c r="J195" s="41" t="s">
        <v>61</v>
      </c>
      <c r="K195" s="42"/>
      <c r="L195" s="43">
        <v>20</v>
      </c>
      <c r="M195" s="44" t="str">
        <f t="shared" si="9"/>
        <v> </v>
      </c>
      <c r="O195" s="67"/>
      <c r="P195" s="67"/>
      <c r="Q195" s="67"/>
      <c r="R195" s="67"/>
      <c r="S195" s="67"/>
      <c r="T195" s="67"/>
      <c r="U195" s="67"/>
    </row>
    <row r="196" spans="1:21" s="69" customFormat="1" ht="13.5" customHeight="1">
      <c r="A196" s="20">
        <v>4106</v>
      </c>
      <c r="B196" s="26"/>
      <c r="C196" s="148" t="s">
        <v>81</v>
      </c>
      <c r="D196" s="150"/>
      <c r="E196" s="24">
        <v>0.8</v>
      </c>
      <c r="F196" s="25" t="str">
        <f t="shared" si="8"/>
        <v> </v>
      </c>
      <c r="G196" s="82"/>
      <c r="H196" s="41">
        <v>7506</v>
      </c>
      <c r="I196" s="100">
        <v>6</v>
      </c>
      <c r="J196" s="41" t="s">
        <v>61</v>
      </c>
      <c r="K196" s="42"/>
      <c r="L196" s="43">
        <v>20</v>
      </c>
      <c r="M196" s="44" t="str">
        <f t="shared" si="9"/>
        <v> </v>
      </c>
      <c r="O196" s="65"/>
      <c r="P196" s="65"/>
      <c r="Q196" s="65"/>
      <c r="R196" s="65"/>
      <c r="S196" s="65"/>
      <c r="T196" s="65"/>
      <c r="U196" s="65"/>
    </row>
    <row r="197" spans="1:13" ht="13.5" customHeight="1">
      <c r="A197" s="20">
        <v>4107</v>
      </c>
      <c r="B197" s="26"/>
      <c r="C197" s="148" t="s">
        <v>82</v>
      </c>
      <c r="D197" s="150"/>
      <c r="E197" s="24">
        <v>0.8</v>
      </c>
      <c r="F197" s="25" t="str">
        <f t="shared" si="8"/>
        <v> </v>
      </c>
      <c r="G197" s="82"/>
      <c r="H197" s="41">
        <v>7507</v>
      </c>
      <c r="I197" s="100">
        <v>7</v>
      </c>
      <c r="J197" s="41" t="s">
        <v>61</v>
      </c>
      <c r="K197" s="42"/>
      <c r="L197" s="43">
        <v>20</v>
      </c>
      <c r="M197" s="44" t="str">
        <f t="shared" si="9"/>
        <v> </v>
      </c>
    </row>
    <row r="198" spans="1:21" s="65" customFormat="1" ht="13.5" customHeight="1">
      <c r="A198" s="20">
        <v>4108</v>
      </c>
      <c r="B198" s="26"/>
      <c r="C198" s="148" t="s">
        <v>102</v>
      </c>
      <c r="D198" s="150"/>
      <c r="E198" s="24">
        <v>0.8</v>
      </c>
      <c r="F198" s="25" t="str">
        <f t="shared" si="8"/>
        <v> </v>
      </c>
      <c r="G198" s="82"/>
      <c r="H198" s="41">
        <v>7508</v>
      </c>
      <c r="I198" s="100">
        <v>8</v>
      </c>
      <c r="J198" s="41" t="s">
        <v>61</v>
      </c>
      <c r="K198" s="42"/>
      <c r="L198" s="43">
        <v>20</v>
      </c>
      <c r="M198" s="44" t="str">
        <f t="shared" si="9"/>
        <v> </v>
      </c>
      <c r="O198" s="67"/>
      <c r="P198" s="67"/>
      <c r="Q198" s="67"/>
      <c r="R198" s="67"/>
      <c r="S198" s="67"/>
      <c r="T198" s="67"/>
      <c r="U198" s="67"/>
    </row>
    <row r="199" spans="1:13" ht="13.5" customHeight="1">
      <c r="A199" s="186" t="s">
        <v>109</v>
      </c>
      <c r="B199" s="186"/>
      <c r="C199" s="186"/>
      <c r="D199" s="187"/>
      <c r="E199" s="195" t="str">
        <f>IF(SUM(F190:F198)=0," ",SUM(F190:F198))</f>
        <v> </v>
      </c>
      <c r="F199" s="196"/>
      <c r="G199" s="11"/>
      <c r="H199" s="41">
        <v>7509</v>
      </c>
      <c r="I199" s="100">
        <v>9</v>
      </c>
      <c r="J199" s="41" t="s">
        <v>61</v>
      </c>
      <c r="K199" s="42"/>
      <c r="L199" s="43">
        <v>20</v>
      </c>
      <c r="M199" s="44" t="str">
        <f t="shared" si="9"/>
        <v> </v>
      </c>
    </row>
    <row r="200" spans="1:13" ht="13.5" customHeight="1">
      <c r="A200" s="11"/>
      <c r="B200" s="11"/>
      <c r="C200" s="11"/>
      <c r="D200" s="11"/>
      <c r="E200" s="118"/>
      <c r="F200" s="11"/>
      <c r="G200" s="11"/>
      <c r="H200" s="41" t="str">
        <f>75&amp;I200</f>
        <v>7510</v>
      </c>
      <c r="I200" s="100">
        <v>10</v>
      </c>
      <c r="J200" s="41" t="s">
        <v>61</v>
      </c>
      <c r="K200" s="42"/>
      <c r="L200" s="43">
        <v>20</v>
      </c>
      <c r="M200" s="44" t="str">
        <f t="shared" si="9"/>
        <v> </v>
      </c>
    </row>
    <row r="201" spans="1:13" ht="15" customHeight="1">
      <c r="A201" s="158" t="s">
        <v>217</v>
      </c>
      <c r="B201" s="159"/>
      <c r="C201" s="159"/>
      <c r="D201" s="159"/>
      <c r="E201" s="159"/>
      <c r="F201" s="160"/>
      <c r="G201" s="11"/>
      <c r="H201" s="41" t="str">
        <f>75&amp;I201</f>
        <v>75</v>
      </c>
      <c r="I201" s="100"/>
      <c r="J201" s="41" t="s">
        <v>61</v>
      </c>
      <c r="K201" s="42"/>
      <c r="L201" s="43">
        <v>20</v>
      </c>
      <c r="M201" s="44" t="str">
        <f t="shared" si="9"/>
        <v> </v>
      </c>
    </row>
    <row r="202" spans="1:13" ht="13.5" customHeight="1">
      <c r="A202" s="20" t="s">
        <v>28</v>
      </c>
      <c r="B202" s="20" t="s">
        <v>1</v>
      </c>
      <c r="C202" s="148" t="s">
        <v>0</v>
      </c>
      <c r="D202" s="150"/>
      <c r="E202" s="20" t="s">
        <v>2</v>
      </c>
      <c r="F202" s="20" t="s">
        <v>3</v>
      </c>
      <c r="G202" s="11"/>
      <c r="H202" s="41" t="str">
        <f>75&amp;I202</f>
        <v>75</v>
      </c>
      <c r="I202" s="100"/>
      <c r="J202" s="131" t="s">
        <v>61</v>
      </c>
      <c r="K202" s="42"/>
      <c r="L202" s="43">
        <v>20</v>
      </c>
      <c r="M202" s="44" t="str">
        <f>IF(K202*L202=0," ",K202*L202)</f>
        <v> </v>
      </c>
    </row>
    <row r="203" spans="1:13" ht="13.5" customHeight="1">
      <c r="A203" s="20">
        <v>4120</v>
      </c>
      <c r="B203" s="26"/>
      <c r="C203" s="148" t="s">
        <v>218</v>
      </c>
      <c r="D203" s="150"/>
      <c r="E203" s="24">
        <v>3</v>
      </c>
      <c r="F203" s="25" t="str">
        <f>IF(B203*E203=0," ",B203*E203)</f>
        <v> </v>
      </c>
      <c r="G203" s="68"/>
      <c r="H203" s="197" t="s">
        <v>195</v>
      </c>
      <c r="I203" s="198"/>
      <c r="J203" s="198"/>
      <c r="K203" s="199"/>
      <c r="L203" s="193" t="str">
        <f>IF(SUM(M191:M202)=0," ",SUM(M191:M202))</f>
        <v> </v>
      </c>
      <c r="M203" s="194"/>
    </row>
    <row r="204" spans="1:13" ht="13.5" customHeight="1">
      <c r="A204" s="20">
        <v>4121</v>
      </c>
      <c r="B204" s="26"/>
      <c r="C204" s="148" t="s">
        <v>219</v>
      </c>
      <c r="D204" s="150"/>
      <c r="E204" s="24">
        <v>3</v>
      </c>
      <c r="F204" s="25" t="str">
        <f aca="true" t="shared" si="10" ref="F204:F209">IF(B204*E204=0," ",B204*E204)</f>
        <v> </v>
      </c>
      <c r="G204" s="68"/>
      <c r="H204" s="1"/>
      <c r="I204" s="1"/>
      <c r="J204" s="1"/>
      <c r="K204" s="2"/>
      <c r="L204" s="1"/>
      <c r="M204" s="2"/>
    </row>
    <row r="205" spans="1:13" ht="13.5" customHeight="1">
      <c r="A205" s="20">
        <v>4122</v>
      </c>
      <c r="B205" s="26"/>
      <c r="C205" s="148" t="s">
        <v>220</v>
      </c>
      <c r="D205" s="150"/>
      <c r="E205" s="24">
        <v>3</v>
      </c>
      <c r="F205" s="25" t="str">
        <f t="shared" si="10"/>
        <v> </v>
      </c>
      <c r="G205" s="68"/>
      <c r="H205" s="144" t="s">
        <v>163</v>
      </c>
      <c r="I205" s="120"/>
      <c r="J205" s="120"/>
      <c r="K205" s="120"/>
      <c r="L205" s="120"/>
      <c r="M205" s="121"/>
    </row>
    <row r="206" spans="1:13" ht="13.5" customHeight="1">
      <c r="A206" s="20">
        <v>4123</v>
      </c>
      <c r="B206" s="26"/>
      <c r="C206" s="148" t="s">
        <v>221</v>
      </c>
      <c r="D206" s="150"/>
      <c r="E206" s="24">
        <v>3</v>
      </c>
      <c r="F206" s="25" t="str">
        <f t="shared" si="10"/>
        <v> </v>
      </c>
      <c r="G206" s="68"/>
      <c r="H206" s="119" t="s">
        <v>160</v>
      </c>
      <c r="I206" s="120"/>
      <c r="J206" s="120"/>
      <c r="K206" s="120"/>
      <c r="L206" s="120"/>
      <c r="M206" s="121"/>
    </row>
    <row r="207" spans="1:13" ht="13.5" customHeight="1">
      <c r="A207" s="20">
        <v>4124</v>
      </c>
      <c r="B207" s="26"/>
      <c r="C207" s="148" t="s">
        <v>222</v>
      </c>
      <c r="D207" s="150"/>
      <c r="E207" s="24">
        <v>3</v>
      </c>
      <c r="F207" s="25" t="str">
        <f t="shared" si="10"/>
        <v> </v>
      </c>
      <c r="G207" s="68"/>
      <c r="H207" s="122" t="s">
        <v>28</v>
      </c>
      <c r="I207" s="148" t="s">
        <v>0</v>
      </c>
      <c r="J207" s="149"/>
      <c r="K207" s="90" t="s">
        <v>1</v>
      </c>
      <c r="L207" s="90" t="s">
        <v>2</v>
      </c>
      <c r="M207" s="90" t="s">
        <v>3</v>
      </c>
    </row>
    <row r="208" spans="1:13" ht="13.5" customHeight="1">
      <c r="A208" s="20">
        <v>4125</v>
      </c>
      <c r="B208" s="26"/>
      <c r="C208" s="148" t="s">
        <v>223</v>
      </c>
      <c r="D208" s="150"/>
      <c r="E208" s="24">
        <v>3</v>
      </c>
      <c r="F208" s="25" t="str">
        <f t="shared" si="10"/>
        <v> </v>
      </c>
      <c r="G208" s="68"/>
      <c r="H208" s="20" t="str">
        <f aca="true" t="shared" si="11" ref="H208:H215">65&amp;I208</f>
        <v>65</v>
      </c>
      <c r="I208" s="111"/>
      <c r="J208" s="123" t="s">
        <v>61</v>
      </c>
      <c r="K208" s="101"/>
      <c r="L208" s="24">
        <v>28</v>
      </c>
      <c r="M208" s="25" t="str">
        <f aca="true" t="shared" si="12" ref="M208:M216">IF(K208*L208=0," ",K208*L208)</f>
        <v> </v>
      </c>
    </row>
    <row r="209" spans="1:13" ht="13.5" customHeight="1">
      <c r="A209" s="20">
        <v>4126</v>
      </c>
      <c r="B209" s="26"/>
      <c r="C209" s="148" t="s">
        <v>224</v>
      </c>
      <c r="D209" s="150"/>
      <c r="E209" s="24">
        <v>3</v>
      </c>
      <c r="F209" s="25" t="str">
        <f t="shared" si="10"/>
        <v> </v>
      </c>
      <c r="G209" s="68"/>
      <c r="H209" s="20" t="str">
        <f t="shared" si="11"/>
        <v>65</v>
      </c>
      <c r="I209" s="111"/>
      <c r="J209" s="123" t="s">
        <v>61</v>
      </c>
      <c r="K209" s="101"/>
      <c r="L209" s="24">
        <v>28</v>
      </c>
      <c r="M209" s="25" t="str">
        <f t="shared" si="12"/>
        <v> </v>
      </c>
    </row>
    <row r="210" spans="1:13" ht="13.5" customHeight="1">
      <c r="A210" s="186" t="s">
        <v>109</v>
      </c>
      <c r="B210" s="186"/>
      <c r="C210" s="186"/>
      <c r="D210" s="187"/>
      <c r="E210" s="195" t="str">
        <f>IF(SUM(F203:F209)=0," ",SUM(F203:F209))</f>
        <v> </v>
      </c>
      <c r="F210" s="196"/>
      <c r="G210" s="68"/>
      <c r="H210" s="20" t="str">
        <f t="shared" si="11"/>
        <v>65</v>
      </c>
      <c r="I210" s="111"/>
      <c r="J210" s="123" t="s">
        <v>61</v>
      </c>
      <c r="K210" s="101"/>
      <c r="L210" s="24">
        <v>28</v>
      </c>
      <c r="M210" s="25" t="str">
        <f t="shared" si="12"/>
        <v> </v>
      </c>
    </row>
    <row r="211" spans="1:13" ht="13.5" customHeight="1">
      <c r="A211" s="11"/>
      <c r="B211" s="11"/>
      <c r="C211" s="11"/>
      <c r="D211" s="11"/>
      <c r="E211" s="118"/>
      <c r="F211" s="11"/>
      <c r="G211" s="68"/>
      <c r="H211" s="20" t="str">
        <f t="shared" si="11"/>
        <v>65</v>
      </c>
      <c r="I211" s="111"/>
      <c r="J211" s="123" t="s">
        <v>61</v>
      </c>
      <c r="K211" s="101"/>
      <c r="L211" s="24">
        <v>28</v>
      </c>
      <c r="M211" s="25" t="str">
        <f t="shared" si="12"/>
        <v> </v>
      </c>
    </row>
    <row r="212" spans="1:13" ht="13.5" customHeight="1">
      <c r="A212" s="60" t="s">
        <v>216</v>
      </c>
      <c r="B212" s="61"/>
      <c r="C212" s="61"/>
      <c r="D212" s="61"/>
      <c r="E212" s="61"/>
      <c r="F212" s="62"/>
      <c r="G212" s="68"/>
      <c r="H212" s="20" t="str">
        <f t="shared" si="11"/>
        <v>65</v>
      </c>
      <c r="I212" s="111"/>
      <c r="J212" s="123" t="s">
        <v>61</v>
      </c>
      <c r="K212" s="101"/>
      <c r="L212" s="24">
        <v>28</v>
      </c>
      <c r="M212" s="25" t="str">
        <f t="shared" si="12"/>
        <v> </v>
      </c>
    </row>
    <row r="213" spans="1:13" ht="13.5" customHeight="1">
      <c r="A213" s="20" t="s">
        <v>28</v>
      </c>
      <c r="B213" s="148" t="s">
        <v>0</v>
      </c>
      <c r="C213" s="150"/>
      <c r="D213" s="20" t="s">
        <v>1</v>
      </c>
      <c r="E213" s="20" t="s">
        <v>2</v>
      </c>
      <c r="F213" s="20" t="s">
        <v>3</v>
      </c>
      <c r="G213" s="68"/>
      <c r="H213" s="20" t="str">
        <f t="shared" si="11"/>
        <v>65</v>
      </c>
      <c r="I213" s="111"/>
      <c r="J213" s="123" t="s">
        <v>61</v>
      </c>
      <c r="K213" s="101"/>
      <c r="L213" s="24">
        <v>28</v>
      </c>
      <c r="M213" s="25" t="str">
        <f t="shared" si="12"/>
        <v> </v>
      </c>
    </row>
    <row r="214" spans="1:13" ht="13.5" customHeight="1">
      <c r="A214" s="20">
        <v>4300</v>
      </c>
      <c r="B214" s="98">
        <v>18</v>
      </c>
      <c r="C214" s="20" t="s">
        <v>105</v>
      </c>
      <c r="D214" s="26"/>
      <c r="E214" s="24">
        <v>5</v>
      </c>
      <c r="F214" s="25" t="str">
        <f aca="true" t="shared" si="13" ref="F214:F225">IF(D214*E214=0," ",D214*E214)</f>
        <v> </v>
      </c>
      <c r="G214" s="68"/>
      <c r="H214" s="20" t="str">
        <f t="shared" si="11"/>
        <v>65</v>
      </c>
      <c r="I214" s="111"/>
      <c r="J214" s="123" t="s">
        <v>61</v>
      </c>
      <c r="K214" s="101"/>
      <c r="L214" s="24">
        <v>28</v>
      </c>
      <c r="M214" s="25" t="str">
        <f t="shared" si="12"/>
        <v> </v>
      </c>
    </row>
    <row r="215" spans="1:13" ht="13.5" customHeight="1">
      <c r="A215" s="20" t="str">
        <f aca="true" t="shared" si="14" ref="A215:A224">43&amp;B215</f>
        <v>431</v>
      </c>
      <c r="B215" s="26">
        <v>1</v>
      </c>
      <c r="C215" s="20" t="s">
        <v>61</v>
      </c>
      <c r="D215" s="26"/>
      <c r="E215" s="24">
        <v>5</v>
      </c>
      <c r="F215" s="25" t="str">
        <f t="shared" si="13"/>
        <v> </v>
      </c>
      <c r="G215" s="68"/>
      <c r="H215" s="20" t="str">
        <f t="shared" si="11"/>
        <v>65</v>
      </c>
      <c r="I215" s="111"/>
      <c r="J215" s="123" t="s">
        <v>61</v>
      </c>
      <c r="K215" s="101"/>
      <c r="L215" s="24">
        <v>28</v>
      </c>
      <c r="M215" s="25" t="str">
        <f t="shared" si="12"/>
        <v> </v>
      </c>
    </row>
    <row r="216" spans="1:13" ht="13.5" customHeight="1">
      <c r="A216" s="20" t="str">
        <f t="shared" si="14"/>
        <v>432</v>
      </c>
      <c r="B216" s="26">
        <v>2</v>
      </c>
      <c r="C216" s="20" t="s">
        <v>61</v>
      </c>
      <c r="D216" s="26"/>
      <c r="E216" s="24">
        <v>5</v>
      </c>
      <c r="F216" s="25" t="str">
        <f t="shared" si="13"/>
        <v> </v>
      </c>
      <c r="G216" s="68"/>
      <c r="H216" s="20">
        <f>6599</f>
        <v>6599</v>
      </c>
      <c r="I216" s="111"/>
      <c r="J216" s="54" t="s">
        <v>83</v>
      </c>
      <c r="K216" s="101"/>
      <c r="L216" s="24">
        <v>28</v>
      </c>
      <c r="M216" s="25" t="str">
        <f t="shared" si="12"/>
        <v> </v>
      </c>
    </row>
    <row r="217" spans="1:13" ht="13.5" customHeight="1">
      <c r="A217" s="20" t="str">
        <f t="shared" si="14"/>
        <v>433</v>
      </c>
      <c r="B217" s="26">
        <v>3</v>
      </c>
      <c r="C217" s="20" t="s">
        <v>61</v>
      </c>
      <c r="D217" s="26"/>
      <c r="E217" s="24">
        <v>5</v>
      </c>
      <c r="F217" s="25" t="str">
        <f t="shared" si="13"/>
        <v> </v>
      </c>
      <c r="G217" s="68"/>
      <c r="H217" s="125" t="s">
        <v>184</v>
      </c>
      <c r="I217" s="126"/>
      <c r="J217" s="126"/>
      <c r="K217" s="127"/>
      <c r="L217" s="124"/>
      <c r="M217" s="99" t="str">
        <f>IF(SUM(M208:M216)=0," ",SUM(M208:M216))</f>
        <v> </v>
      </c>
    </row>
    <row r="218" spans="1:21" ht="13.5" customHeight="1">
      <c r="A218" s="20" t="str">
        <f t="shared" si="14"/>
        <v>434</v>
      </c>
      <c r="B218" s="26">
        <v>4</v>
      </c>
      <c r="C218" s="20" t="s">
        <v>61</v>
      </c>
      <c r="D218" s="26"/>
      <c r="E218" s="24">
        <v>5</v>
      </c>
      <c r="F218" s="25" t="str">
        <f t="shared" si="13"/>
        <v> </v>
      </c>
      <c r="G218" s="68"/>
      <c r="H218" s="1"/>
      <c r="I218" s="1"/>
      <c r="J218" s="1"/>
      <c r="K218" s="2"/>
      <c r="L218" s="1"/>
      <c r="M218" s="2"/>
      <c r="O218" s="87"/>
      <c r="P218" s="87"/>
      <c r="Q218" s="87"/>
      <c r="R218" s="87"/>
      <c r="S218" s="87"/>
      <c r="T218" s="87"/>
      <c r="U218" s="87"/>
    </row>
    <row r="219" spans="1:21" ht="13.5" customHeight="1">
      <c r="A219" s="20" t="str">
        <f t="shared" si="14"/>
        <v>435</v>
      </c>
      <c r="B219" s="26">
        <v>5</v>
      </c>
      <c r="C219" s="20" t="s">
        <v>61</v>
      </c>
      <c r="D219" s="26"/>
      <c r="E219" s="24">
        <v>5</v>
      </c>
      <c r="F219" s="25" t="str">
        <f t="shared" si="13"/>
        <v> </v>
      </c>
      <c r="G219" s="68"/>
      <c r="H219" s="119" t="s">
        <v>162</v>
      </c>
      <c r="I219" s="120"/>
      <c r="J219" s="120"/>
      <c r="K219" s="120"/>
      <c r="L219" s="120"/>
      <c r="M219" s="121"/>
      <c r="O219" s="65"/>
      <c r="P219" s="65"/>
      <c r="Q219" s="65"/>
      <c r="R219" s="65"/>
      <c r="S219" s="65"/>
      <c r="T219" s="65"/>
      <c r="U219" s="65"/>
    </row>
    <row r="220" spans="1:21" s="87" customFormat="1" ht="13.5" customHeight="1">
      <c r="A220" s="20" t="str">
        <f t="shared" si="14"/>
        <v>436</v>
      </c>
      <c r="B220" s="26">
        <v>6</v>
      </c>
      <c r="C220" s="20" t="s">
        <v>61</v>
      </c>
      <c r="D220" s="26"/>
      <c r="E220" s="24">
        <v>5</v>
      </c>
      <c r="F220" s="25" t="str">
        <f>IF(D220*E220=0," ",D220*E220)</f>
        <v> </v>
      </c>
      <c r="G220" s="68"/>
      <c r="H220" s="119" t="s">
        <v>152</v>
      </c>
      <c r="I220" s="120"/>
      <c r="J220" s="120"/>
      <c r="K220" s="120"/>
      <c r="L220" s="120"/>
      <c r="M220" s="121"/>
      <c r="O220" s="67"/>
      <c r="P220" s="67"/>
      <c r="Q220" s="67"/>
      <c r="R220" s="67"/>
      <c r="S220" s="67"/>
      <c r="T220" s="67"/>
      <c r="U220" s="67"/>
    </row>
    <row r="221" spans="1:21" s="65" customFormat="1" ht="13.5" customHeight="1">
      <c r="A221" s="20" t="str">
        <f t="shared" si="14"/>
        <v>437</v>
      </c>
      <c r="B221" s="26">
        <v>7</v>
      </c>
      <c r="C221" s="20" t="s">
        <v>61</v>
      </c>
      <c r="D221" s="26"/>
      <c r="E221" s="24">
        <v>5</v>
      </c>
      <c r="F221" s="25" t="str">
        <f t="shared" si="13"/>
        <v> </v>
      </c>
      <c r="G221" s="68"/>
      <c r="H221" s="122" t="s">
        <v>28</v>
      </c>
      <c r="I221" s="148" t="s">
        <v>0</v>
      </c>
      <c r="J221" s="149"/>
      <c r="K221" s="90" t="s">
        <v>1</v>
      </c>
      <c r="L221" s="90" t="s">
        <v>2</v>
      </c>
      <c r="M221" s="90" t="s">
        <v>3</v>
      </c>
      <c r="O221" s="67"/>
      <c r="P221" s="67"/>
      <c r="Q221" s="67"/>
      <c r="R221" s="67"/>
      <c r="S221" s="67"/>
      <c r="T221" s="67"/>
      <c r="U221" s="67"/>
    </row>
    <row r="222" spans="1:13" ht="15.75" customHeight="1">
      <c r="A222" s="20" t="str">
        <f t="shared" si="14"/>
        <v>438</v>
      </c>
      <c r="B222" s="26">
        <v>8</v>
      </c>
      <c r="C222" s="20" t="s">
        <v>61</v>
      </c>
      <c r="D222" s="26"/>
      <c r="E222" s="24">
        <v>5</v>
      </c>
      <c r="F222" s="25" t="str">
        <f t="shared" si="13"/>
        <v> </v>
      </c>
      <c r="G222" s="11"/>
      <c r="H222" s="20" t="str">
        <f aca="true" t="shared" si="15" ref="H222:H229">66&amp;I222</f>
        <v>66</v>
      </c>
      <c r="I222" s="111"/>
      <c r="J222" s="123" t="s">
        <v>61</v>
      </c>
      <c r="K222" s="101"/>
      <c r="L222" s="24">
        <v>28</v>
      </c>
      <c r="M222" s="25" t="str">
        <f aca="true" t="shared" si="16" ref="M222:M230">IF(K222*L222=0," ",K222*L222)</f>
        <v> </v>
      </c>
    </row>
    <row r="223" spans="1:13" ht="13.5" customHeight="1">
      <c r="A223" s="20" t="str">
        <f t="shared" si="14"/>
        <v>439</v>
      </c>
      <c r="B223" s="26">
        <v>9</v>
      </c>
      <c r="C223" s="20" t="s">
        <v>61</v>
      </c>
      <c r="D223" s="26"/>
      <c r="E223" s="24">
        <v>5</v>
      </c>
      <c r="F223" s="25" t="str">
        <f t="shared" si="13"/>
        <v> </v>
      </c>
      <c r="G223" s="11"/>
      <c r="H223" s="20" t="str">
        <f t="shared" si="15"/>
        <v>66</v>
      </c>
      <c r="I223" s="111"/>
      <c r="J223" s="123" t="s">
        <v>61</v>
      </c>
      <c r="K223" s="101"/>
      <c r="L223" s="24">
        <v>28</v>
      </c>
      <c r="M223" s="25" t="str">
        <f t="shared" si="16"/>
        <v> </v>
      </c>
    </row>
    <row r="224" spans="1:13" ht="15" customHeight="1">
      <c r="A224" s="20" t="str">
        <f t="shared" si="14"/>
        <v>4310</v>
      </c>
      <c r="B224" s="26">
        <v>10</v>
      </c>
      <c r="C224" s="20" t="s">
        <v>61</v>
      </c>
      <c r="D224" s="26"/>
      <c r="E224" s="24">
        <v>5</v>
      </c>
      <c r="F224" s="25" t="str">
        <f t="shared" si="13"/>
        <v> </v>
      </c>
      <c r="G224" s="11"/>
      <c r="H224" s="20" t="str">
        <f t="shared" si="15"/>
        <v>66</v>
      </c>
      <c r="I224" s="111"/>
      <c r="J224" s="123" t="s">
        <v>61</v>
      </c>
      <c r="K224" s="101"/>
      <c r="L224" s="24">
        <v>28</v>
      </c>
      <c r="M224" s="25" t="str">
        <f t="shared" si="16"/>
        <v> </v>
      </c>
    </row>
    <row r="225" spans="1:13" ht="13.5" customHeight="1">
      <c r="A225" s="20">
        <v>4399</v>
      </c>
      <c r="B225" s="40">
        <v>0</v>
      </c>
      <c r="C225" s="54" t="s">
        <v>83</v>
      </c>
      <c r="D225" s="26"/>
      <c r="E225" s="24">
        <v>5</v>
      </c>
      <c r="F225" s="25" t="str">
        <f t="shared" si="13"/>
        <v> </v>
      </c>
      <c r="G225" s="11"/>
      <c r="H225" s="20" t="str">
        <f t="shared" si="15"/>
        <v>66</v>
      </c>
      <c r="I225" s="111"/>
      <c r="J225" s="123" t="s">
        <v>61</v>
      </c>
      <c r="K225" s="101"/>
      <c r="L225" s="24">
        <v>28</v>
      </c>
      <c r="M225" s="25" t="str">
        <f t="shared" si="16"/>
        <v> </v>
      </c>
    </row>
    <row r="226" spans="1:13" ht="13.5" customHeight="1">
      <c r="A226" s="186" t="s">
        <v>110</v>
      </c>
      <c r="B226" s="186"/>
      <c r="C226" s="186"/>
      <c r="D226" s="187"/>
      <c r="E226" s="195" t="str">
        <f>IF(SUM(F214:F225)=0," ",SUM(F214:F225))</f>
        <v> </v>
      </c>
      <c r="F226" s="196"/>
      <c r="G226" s="68"/>
      <c r="H226" s="20" t="str">
        <f t="shared" si="15"/>
        <v>66</v>
      </c>
      <c r="I226" s="111"/>
      <c r="J226" s="123" t="s">
        <v>61</v>
      </c>
      <c r="K226" s="101"/>
      <c r="L226" s="24">
        <v>28</v>
      </c>
      <c r="M226" s="25" t="str">
        <f t="shared" si="16"/>
        <v> </v>
      </c>
    </row>
    <row r="227" spans="1:13" ht="13.5" customHeight="1">
      <c r="A227" s="11"/>
      <c r="B227" s="11"/>
      <c r="C227" s="11"/>
      <c r="D227" s="11"/>
      <c r="E227" s="118"/>
      <c r="F227" s="11"/>
      <c r="G227" s="68"/>
      <c r="H227" s="20" t="str">
        <f t="shared" si="15"/>
        <v>66</v>
      </c>
      <c r="I227" s="111"/>
      <c r="J227" s="123" t="s">
        <v>61</v>
      </c>
      <c r="K227" s="101"/>
      <c r="L227" s="24">
        <v>28</v>
      </c>
      <c r="M227" s="25" t="str">
        <f t="shared" si="16"/>
        <v> </v>
      </c>
    </row>
    <row r="228" spans="1:13" ht="13.5" customHeight="1">
      <c r="A228" s="60" t="s">
        <v>149</v>
      </c>
      <c r="B228" s="61"/>
      <c r="C228" s="61"/>
      <c r="D228" s="61"/>
      <c r="E228" s="61"/>
      <c r="F228" s="62"/>
      <c r="G228" s="68"/>
      <c r="H228" s="20" t="str">
        <f t="shared" si="15"/>
        <v>66</v>
      </c>
      <c r="I228" s="111"/>
      <c r="J228" s="123" t="s">
        <v>61</v>
      </c>
      <c r="K228" s="101"/>
      <c r="L228" s="24">
        <v>28</v>
      </c>
      <c r="M228" s="25" t="str">
        <f t="shared" si="16"/>
        <v> </v>
      </c>
    </row>
    <row r="229" spans="1:13" ht="13.5" customHeight="1">
      <c r="A229" s="20" t="s">
        <v>28</v>
      </c>
      <c r="B229" s="148" t="s">
        <v>0</v>
      </c>
      <c r="C229" s="150"/>
      <c r="D229" s="20" t="s">
        <v>1</v>
      </c>
      <c r="E229" s="20" t="s">
        <v>2</v>
      </c>
      <c r="F229" s="20" t="s">
        <v>3</v>
      </c>
      <c r="G229" s="68"/>
      <c r="H229" s="20" t="str">
        <f t="shared" si="15"/>
        <v>66</v>
      </c>
      <c r="I229" s="111"/>
      <c r="J229" s="123" t="s">
        <v>61</v>
      </c>
      <c r="K229" s="101"/>
      <c r="L229" s="24">
        <v>28</v>
      </c>
      <c r="M229" s="25" t="str">
        <f t="shared" si="16"/>
        <v> </v>
      </c>
    </row>
    <row r="230" spans="1:13" ht="13.5" customHeight="1">
      <c r="A230" s="20" t="str">
        <f aca="true" t="shared" si="17" ref="A230:A237">62&amp;B230</f>
        <v>62</v>
      </c>
      <c r="B230" s="39"/>
      <c r="C230" s="98" t="s">
        <v>61</v>
      </c>
      <c r="D230" s="26"/>
      <c r="E230" s="24">
        <v>28</v>
      </c>
      <c r="F230" s="25" t="str">
        <f aca="true" t="shared" si="18" ref="F230:F238">IF(D230*E230=0," ",D230*E230)</f>
        <v> </v>
      </c>
      <c r="G230" s="68"/>
      <c r="H230" s="20">
        <f>6699</f>
        <v>6699</v>
      </c>
      <c r="I230" s="111"/>
      <c r="J230" s="54" t="s">
        <v>83</v>
      </c>
      <c r="K230" s="101"/>
      <c r="L230" s="24">
        <v>28</v>
      </c>
      <c r="M230" s="25" t="str">
        <f t="shared" si="16"/>
        <v> </v>
      </c>
    </row>
    <row r="231" spans="1:13" ht="13.5" customHeight="1">
      <c r="A231" s="20" t="str">
        <f t="shared" si="17"/>
        <v>62</v>
      </c>
      <c r="B231" s="39"/>
      <c r="C231" s="98" t="s">
        <v>61</v>
      </c>
      <c r="D231" s="26"/>
      <c r="E231" s="24">
        <v>28</v>
      </c>
      <c r="F231" s="25" t="str">
        <f t="shared" si="18"/>
        <v> </v>
      </c>
      <c r="G231" s="68"/>
      <c r="H231" s="125" t="s">
        <v>143</v>
      </c>
      <c r="I231" s="126"/>
      <c r="J231" s="126"/>
      <c r="K231" s="127"/>
      <c r="L231" s="124"/>
      <c r="M231" s="99" t="str">
        <f>IF(SUM(M222:M230)=0," ",SUM(M222:M230))</f>
        <v> </v>
      </c>
    </row>
    <row r="232" spans="1:13" ht="13.5" customHeight="1">
      <c r="A232" s="20" t="str">
        <f t="shared" si="17"/>
        <v>62</v>
      </c>
      <c r="B232" s="39"/>
      <c r="C232" s="98" t="s">
        <v>61</v>
      </c>
      <c r="D232" s="26"/>
      <c r="E232" s="24">
        <v>28</v>
      </c>
      <c r="F232" s="25" t="str">
        <f t="shared" si="18"/>
        <v> </v>
      </c>
      <c r="G232" s="68"/>
      <c r="H232" s="1"/>
      <c r="I232" s="1"/>
      <c r="J232" s="1"/>
      <c r="K232" s="2"/>
      <c r="L232" s="1"/>
      <c r="M232" s="2"/>
    </row>
    <row r="233" spans="1:13" ht="13.5" customHeight="1">
      <c r="A233" s="20" t="str">
        <f t="shared" si="17"/>
        <v>62</v>
      </c>
      <c r="B233" s="39"/>
      <c r="C233" s="98" t="s">
        <v>61</v>
      </c>
      <c r="D233" s="26"/>
      <c r="E233" s="24">
        <v>28</v>
      </c>
      <c r="F233" s="25" t="str">
        <f t="shared" si="18"/>
        <v> </v>
      </c>
      <c r="G233" s="68"/>
      <c r="H233" s="144" t="s">
        <v>169</v>
      </c>
      <c r="I233" s="120"/>
      <c r="J233" s="120"/>
      <c r="K233" s="120"/>
      <c r="L233" s="120"/>
      <c r="M233" s="121"/>
    </row>
    <row r="234" spans="1:13" ht="13.5" customHeight="1">
      <c r="A234" s="20" t="str">
        <f t="shared" si="17"/>
        <v>62</v>
      </c>
      <c r="B234" s="39"/>
      <c r="C234" s="98" t="s">
        <v>61</v>
      </c>
      <c r="D234" s="26"/>
      <c r="E234" s="24">
        <v>28</v>
      </c>
      <c r="F234" s="25" t="str">
        <f t="shared" si="18"/>
        <v> </v>
      </c>
      <c r="G234" s="68"/>
      <c r="H234" s="119" t="s">
        <v>164</v>
      </c>
      <c r="I234" s="120"/>
      <c r="J234" s="120"/>
      <c r="K234" s="120"/>
      <c r="L234" s="120"/>
      <c r="M234" s="121"/>
    </row>
    <row r="235" spans="1:13" ht="13.5" customHeight="1">
      <c r="A235" s="20" t="str">
        <f t="shared" si="17"/>
        <v>62</v>
      </c>
      <c r="B235" s="39"/>
      <c r="C235" s="98" t="s">
        <v>61</v>
      </c>
      <c r="D235" s="26"/>
      <c r="E235" s="24">
        <v>28</v>
      </c>
      <c r="F235" s="25" t="str">
        <f t="shared" si="18"/>
        <v> </v>
      </c>
      <c r="G235" s="68"/>
      <c r="H235" s="122" t="s">
        <v>28</v>
      </c>
      <c r="I235" s="148" t="s">
        <v>0</v>
      </c>
      <c r="J235" s="149"/>
      <c r="K235" s="90" t="s">
        <v>1</v>
      </c>
      <c r="L235" s="90" t="s">
        <v>2</v>
      </c>
      <c r="M235" s="90" t="s">
        <v>3</v>
      </c>
    </row>
    <row r="236" spans="1:21" ht="13.5" customHeight="1">
      <c r="A236" s="20" t="str">
        <f t="shared" si="17"/>
        <v>62</v>
      </c>
      <c r="B236" s="39"/>
      <c r="C236" s="98" t="s">
        <v>61</v>
      </c>
      <c r="D236" s="26"/>
      <c r="E236" s="24">
        <v>28</v>
      </c>
      <c r="F236" s="25" t="str">
        <f t="shared" si="18"/>
        <v> </v>
      </c>
      <c r="G236" s="11"/>
      <c r="H236" s="20" t="str">
        <f>610&amp;I236</f>
        <v>6101</v>
      </c>
      <c r="I236" s="91">
        <v>1</v>
      </c>
      <c r="J236" s="123" t="s">
        <v>61</v>
      </c>
      <c r="K236" s="101"/>
      <c r="L236" s="24">
        <v>28</v>
      </c>
      <c r="M236" s="25" t="str">
        <f>IF(K236*L236=0," ",K236*L236)</f>
        <v> </v>
      </c>
      <c r="O236" s="88"/>
      <c r="P236" s="88"/>
      <c r="Q236" s="88"/>
      <c r="R236" s="88"/>
      <c r="S236" s="88"/>
      <c r="T236" s="88"/>
      <c r="U236" s="88"/>
    </row>
    <row r="237" spans="1:13" ht="13.5" customHeight="1">
      <c r="A237" s="20" t="str">
        <f t="shared" si="17"/>
        <v>62</v>
      </c>
      <c r="B237" s="39"/>
      <c r="C237" s="98" t="s">
        <v>61</v>
      </c>
      <c r="D237" s="26"/>
      <c r="E237" s="24">
        <v>28</v>
      </c>
      <c r="F237" s="25" t="str">
        <f t="shared" si="18"/>
        <v> </v>
      </c>
      <c r="G237" s="11"/>
      <c r="H237" s="20" t="str">
        <f>610&amp;I237</f>
        <v>6105</v>
      </c>
      <c r="I237" s="91">
        <v>5</v>
      </c>
      <c r="J237" s="123" t="s">
        <v>61</v>
      </c>
      <c r="K237" s="101"/>
      <c r="L237" s="24">
        <v>28</v>
      </c>
      <c r="M237" s="25" t="str">
        <f>IF(K237*L237=0," ",K237*L237)</f>
        <v> </v>
      </c>
    </row>
    <row r="238" spans="1:21" s="88" customFormat="1" ht="13.5" customHeight="1">
      <c r="A238" s="20">
        <v>6299</v>
      </c>
      <c r="B238" s="39"/>
      <c r="C238" s="98" t="s">
        <v>29</v>
      </c>
      <c r="D238" s="26"/>
      <c r="E238" s="24">
        <v>28</v>
      </c>
      <c r="F238" s="25" t="str">
        <f t="shared" si="18"/>
        <v> </v>
      </c>
      <c r="G238" s="11"/>
      <c r="H238" s="20" t="str">
        <f>61&amp;I238</f>
        <v>6110</v>
      </c>
      <c r="I238" s="91">
        <v>10</v>
      </c>
      <c r="J238" s="123" t="s">
        <v>61</v>
      </c>
      <c r="K238" s="101"/>
      <c r="L238" s="24">
        <v>28</v>
      </c>
      <c r="M238" s="25" t="str">
        <f>IF(K238*L238=0," ",K238*L238)</f>
        <v> </v>
      </c>
      <c r="O238" s="67"/>
      <c r="P238" s="67"/>
      <c r="Q238" s="67"/>
      <c r="R238" s="67"/>
      <c r="S238" s="67"/>
      <c r="T238" s="67"/>
      <c r="U238" s="67"/>
    </row>
    <row r="239" spans="1:13" ht="13.5" customHeight="1">
      <c r="A239" s="63" t="s">
        <v>91</v>
      </c>
      <c r="B239" s="128"/>
      <c r="C239" s="128"/>
      <c r="D239" s="129"/>
      <c r="E239" s="195" t="str">
        <f>IF(SUM(F230:F238)=0," ",SUM(F230:F238))</f>
        <v> </v>
      </c>
      <c r="F239" s="196"/>
      <c r="G239" s="11"/>
      <c r="H239" s="145" t="s">
        <v>165</v>
      </c>
      <c r="I239" s="146"/>
      <c r="J239" s="146"/>
      <c r="K239" s="146"/>
      <c r="L239" s="147"/>
      <c r="M239" s="99" t="str">
        <f>IF(SUM(M236:M238)=0," ",SUM(M236:M238))</f>
        <v> </v>
      </c>
    </row>
    <row r="240" spans="1:13" ht="13.5" customHeight="1">
      <c r="A240" s="38"/>
      <c r="B240" s="38"/>
      <c r="C240" s="38"/>
      <c r="D240" s="38"/>
      <c r="E240" s="38"/>
      <c r="F240" s="38"/>
      <c r="G240" s="68"/>
      <c r="H240" s="1"/>
      <c r="I240" s="1"/>
      <c r="J240" s="1"/>
      <c r="K240" s="2"/>
      <c r="L240" s="1"/>
      <c r="M240" s="2"/>
    </row>
    <row r="241" spans="1:13" ht="13.5" customHeight="1">
      <c r="A241" s="119" t="s">
        <v>151</v>
      </c>
      <c r="B241" s="120"/>
      <c r="C241" s="120"/>
      <c r="D241" s="120"/>
      <c r="E241" s="120"/>
      <c r="F241" s="121"/>
      <c r="G241" s="82"/>
      <c r="H241" s="119" t="s">
        <v>170</v>
      </c>
      <c r="I241" s="120"/>
      <c r="J241" s="120"/>
      <c r="K241" s="120"/>
      <c r="L241" s="120"/>
      <c r="M241" s="121"/>
    </row>
    <row r="242" spans="1:13" ht="13.5" customHeight="1">
      <c r="A242" s="122" t="s">
        <v>28</v>
      </c>
      <c r="B242" s="148" t="s">
        <v>0</v>
      </c>
      <c r="C242" s="149"/>
      <c r="D242" s="90" t="s">
        <v>1</v>
      </c>
      <c r="E242" s="90" t="s">
        <v>2</v>
      </c>
      <c r="F242" s="90" t="s">
        <v>3</v>
      </c>
      <c r="G242" s="68"/>
      <c r="H242" s="119" t="s">
        <v>164</v>
      </c>
      <c r="I242" s="120"/>
      <c r="J242" s="120"/>
      <c r="K242" s="120"/>
      <c r="L242" s="120"/>
      <c r="M242" s="121"/>
    </row>
    <row r="243" spans="1:13" ht="13.5">
      <c r="A243" s="20" t="str">
        <f aca="true" t="shared" si="19" ref="A243:A250">63&amp;B243</f>
        <v>63</v>
      </c>
      <c r="B243" s="111"/>
      <c r="C243" s="123" t="s">
        <v>61</v>
      </c>
      <c r="D243" s="101"/>
      <c r="E243" s="24">
        <v>28</v>
      </c>
      <c r="F243" s="25" t="str">
        <f aca="true" t="shared" si="20" ref="F243:F251">IF(D243*E243=0," ",D243*E243)</f>
        <v> </v>
      </c>
      <c r="G243" s="68"/>
      <c r="H243" s="122" t="s">
        <v>28</v>
      </c>
      <c r="I243" s="148" t="s">
        <v>0</v>
      </c>
      <c r="J243" s="149"/>
      <c r="K243" s="90" t="s">
        <v>1</v>
      </c>
      <c r="L243" s="90" t="s">
        <v>2</v>
      </c>
      <c r="M243" s="90" t="s">
        <v>3</v>
      </c>
    </row>
    <row r="244" spans="1:13" ht="13.5" customHeight="1">
      <c r="A244" s="20" t="str">
        <f t="shared" si="19"/>
        <v>63</v>
      </c>
      <c r="B244" s="111"/>
      <c r="C244" s="123" t="s">
        <v>61</v>
      </c>
      <c r="D244" s="101"/>
      <c r="E244" s="24">
        <v>28</v>
      </c>
      <c r="F244" s="25" t="str">
        <f t="shared" si="20"/>
        <v> </v>
      </c>
      <c r="G244" s="68"/>
      <c r="H244" s="20" t="str">
        <f>670&amp;I244</f>
        <v>6701</v>
      </c>
      <c r="I244" s="91">
        <v>1</v>
      </c>
      <c r="J244" s="123" t="s">
        <v>61</v>
      </c>
      <c r="K244" s="101"/>
      <c r="L244" s="24">
        <v>28</v>
      </c>
      <c r="M244" s="25" t="str">
        <f>IF(K244*L244=0," ",K244*L244)</f>
        <v> </v>
      </c>
    </row>
    <row r="245" spans="1:13" ht="13.5" customHeight="1">
      <c r="A245" s="20" t="str">
        <f t="shared" si="19"/>
        <v>63</v>
      </c>
      <c r="B245" s="111"/>
      <c r="C245" s="123" t="s">
        <v>61</v>
      </c>
      <c r="D245" s="101"/>
      <c r="E245" s="24">
        <v>28</v>
      </c>
      <c r="F245" s="25" t="str">
        <f t="shared" si="20"/>
        <v> </v>
      </c>
      <c r="G245" s="89"/>
      <c r="H245" s="20" t="str">
        <f>670&amp;I245</f>
        <v>6705</v>
      </c>
      <c r="I245" s="91">
        <v>5</v>
      </c>
      <c r="J245" s="123" t="s">
        <v>61</v>
      </c>
      <c r="K245" s="101"/>
      <c r="L245" s="24">
        <v>28</v>
      </c>
      <c r="M245" s="25" t="str">
        <f>IF(K245*L245=0," ",K245*L245)</f>
        <v> </v>
      </c>
    </row>
    <row r="246" spans="1:13" ht="13.5" customHeight="1">
      <c r="A246" s="20" t="str">
        <f t="shared" si="19"/>
        <v>63</v>
      </c>
      <c r="B246" s="111"/>
      <c r="C246" s="123" t="s">
        <v>61</v>
      </c>
      <c r="D246" s="101"/>
      <c r="E246" s="24">
        <v>28</v>
      </c>
      <c r="F246" s="25" t="str">
        <f t="shared" si="20"/>
        <v> </v>
      </c>
      <c r="G246" s="89"/>
      <c r="H246" s="20" t="str">
        <f>67&amp;I246</f>
        <v>6710</v>
      </c>
      <c r="I246" s="91">
        <v>10</v>
      </c>
      <c r="J246" s="123" t="s">
        <v>61</v>
      </c>
      <c r="K246" s="101"/>
      <c r="L246" s="24">
        <v>28</v>
      </c>
      <c r="M246" s="25" t="str">
        <f>IF(K246*L246=0," ",K246*L246)</f>
        <v> </v>
      </c>
    </row>
    <row r="247" spans="1:13" ht="13.5" customHeight="1">
      <c r="A247" s="20" t="str">
        <f t="shared" si="19"/>
        <v>63</v>
      </c>
      <c r="B247" s="111"/>
      <c r="C247" s="123" t="s">
        <v>61</v>
      </c>
      <c r="D247" s="101"/>
      <c r="E247" s="24">
        <v>28</v>
      </c>
      <c r="F247" s="25" t="str">
        <f t="shared" si="20"/>
        <v> </v>
      </c>
      <c r="G247" s="89"/>
      <c r="H247" s="145" t="s">
        <v>166</v>
      </c>
      <c r="I247" s="146"/>
      <c r="J247" s="146"/>
      <c r="K247" s="146"/>
      <c r="L247" s="147"/>
      <c r="M247" s="99" t="str">
        <f>IF(SUM(M244:M246)=0," ",SUM(M244:M246))</f>
        <v> </v>
      </c>
    </row>
    <row r="248" spans="1:13" ht="13.5" customHeight="1">
      <c r="A248" s="20" t="str">
        <f t="shared" si="19"/>
        <v>63</v>
      </c>
      <c r="B248" s="111"/>
      <c r="C248" s="123" t="s">
        <v>61</v>
      </c>
      <c r="D248" s="101"/>
      <c r="E248" s="24">
        <v>28</v>
      </c>
      <c r="F248" s="25" t="str">
        <f t="shared" si="20"/>
        <v> </v>
      </c>
      <c r="G248" s="89"/>
      <c r="H248" s="1"/>
      <c r="I248" s="1"/>
      <c r="J248" s="1"/>
      <c r="K248" s="2"/>
      <c r="L248" s="1"/>
      <c r="M248" s="2"/>
    </row>
    <row r="249" spans="1:13" ht="13.5" customHeight="1">
      <c r="A249" s="20" t="str">
        <f t="shared" si="19"/>
        <v>63</v>
      </c>
      <c r="B249" s="111"/>
      <c r="C249" s="123" t="s">
        <v>61</v>
      </c>
      <c r="D249" s="101"/>
      <c r="E249" s="24">
        <v>28</v>
      </c>
      <c r="F249" s="25" t="str">
        <f t="shared" si="20"/>
        <v> </v>
      </c>
      <c r="G249" s="89"/>
      <c r="H249" s="119" t="s">
        <v>171</v>
      </c>
      <c r="I249" s="120"/>
      <c r="J249" s="120"/>
      <c r="K249" s="120"/>
      <c r="L249" s="120"/>
      <c r="M249" s="121"/>
    </row>
    <row r="250" spans="1:13" ht="13.5" customHeight="1">
      <c r="A250" s="20" t="str">
        <f t="shared" si="19"/>
        <v>63</v>
      </c>
      <c r="B250" s="111"/>
      <c r="C250" s="123" t="s">
        <v>61</v>
      </c>
      <c r="D250" s="101"/>
      <c r="E250" s="24">
        <v>28</v>
      </c>
      <c r="F250" s="25" t="str">
        <f t="shared" si="20"/>
        <v> </v>
      </c>
      <c r="G250" s="38"/>
      <c r="H250" s="119" t="s">
        <v>164</v>
      </c>
      <c r="I250" s="120"/>
      <c r="J250" s="120"/>
      <c r="K250" s="120"/>
      <c r="L250" s="120"/>
      <c r="M250" s="121"/>
    </row>
    <row r="251" spans="1:13" ht="13.5" customHeight="1">
      <c r="A251" s="110">
        <v>6399</v>
      </c>
      <c r="B251" s="111"/>
      <c r="C251" s="123" t="s">
        <v>29</v>
      </c>
      <c r="D251" s="101"/>
      <c r="E251" s="24">
        <v>28</v>
      </c>
      <c r="F251" s="25" t="str">
        <f t="shared" si="20"/>
        <v> </v>
      </c>
      <c r="G251" s="38"/>
      <c r="H251" s="122" t="s">
        <v>28</v>
      </c>
      <c r="I251" s="148" t="s">
        <v>0</v>
      </c>
      <c r="J251" s="149"/>
      <c r="K251" s="90" t="s">
        <v>1</v>
      </c>
      <c r="L251" s="90" t="s">
        <v>2</v>
      </c>
      <c r="M251" s="90" t="s">
        <v>3</v>
      </c>
    </row>
    <row r="252" spans="1:13" ht="13.5" customHeight="1">
      <c r="A252" s="125" t="s">
        <v>92</v>
      </c>
      <c r="B252" s="126"/>
      <c r="C252" s="126"/>
      <c r="D252" s="127"/>
      <c r="E252" s="193" t="str">
        <f>IF(SUM(F243:F251)=0," ",SUM(F243:F251))</f>
        <v> </v>
      </c>
      <c r="F252" s="194"/>
      <c r="G252" s="38"/>
      <c r="H252" s="20" t="str">
        <f>680&amp;I252</f>
        <v>6801</v>
      </c>
      <c r="I252" s="91">
        <v>1</v>
      </c>
      <c r="J252" s="123" t="s">
        <v>61</v>
      </c>
      <c r="K252" s="101"/>
      <c r="L252" s="24">
        <v>28</v>
      </c>
      <c r="M252" s="25" t="str">
        <f>IF(K252*L252=0," ",K252*L252)</f>
        <v> </v>
      </c>
    </row>
    <row r="253" spans="1:13" ht="13.5" customHeight="1">
      <c r="A253" s="38"/>
      <c r="B253" s="38"/>
      <c r="C253" s="38"/>
      <c r="D253" s="38"/>
      <c r="E253" s="38"/>
      <c r="F253" s="38"/>
      <c r="G253" s="38"/>
      <c r="H253" s="20" t="str">
        <f>680&amp;I253</f>
        <v>6805</v>
      </c>
      <c r="I253" s="91">
        <v>5</v>
      </c>
      <c r="J253" s="123" t="s">
        <v>61</v>
      </c>
      <c r="K253" s="101"/>
      <c r="L253" s="24">
        <v>28</v>
      </c>
      <c r="M253" s="25" t="str">
        <f>IF(K253*L253=0," ",K253*L253)</f>
        <v> </v>
      </c>
    </row>
    <row r="254" spans="1:13" ht="13.5" customHeight="1">
      <c r="A254" s="60" t="s">
        <v>150</v>
      </c>
      <c r="B254" s="61"/>
      <c r="C254" s="61"/>
      <c r="D254" s="61"/>
      <c r="E254" s="61"/>
      <c r="F254" s="62"/>
      <c r="G254" s="89"/>
      <c r="H254" s="20" t="str">
        <f>68&amp;I254</f>
        <v>6810</v>
      </c>
      <c r="I254" s="91">
        <v>10</v>
      </c>
      <c r="J254" s="123" t="s">
        <v>61</v>
      </c>
      <c r="K254" s="101"/>
      <c r="L254" s="24">
        <v>28</v>
      </c>
      <c r="M254" s="25" t="str">
        <f>IF(K254*L254=0," ",K254*L254)</f>
        <v> </v>
      </c>
    </row>
    <row r="255" spans="1:13" ht="13.5" customHeight="1">
      <c r="A255" s="20" t="s">
        <v>28</v>
      </c>
      <c r="B255" s="148" t="s">
        <v>0</v>
      </c>
      <c r="C255" s="150"/>
      <c r="D255" s="20" t="s">
        <v>1</v>
      </c>
      <c r="E255" s="20" t="s">
        <v>2</v>
      </c>
      <c r="F255" s="20" t="s">
        <v>3</v>
      </c>
      <c r="G255" s="89"/>
      <c r="H255" s="145" t="s">
        <v>167</v>
      </c>
      <c r="I255" s="146"/>
      <c r="J255" s="146"/>
      <c r="K255" s="146"/>
      <c r="L255" s="147"/>
      <c r="M255" s="99" t="str">
        <f>IF(SUM(M252:M254)=0," ",SUM(M252:M254))</f>
        <v> </v>
      </c>
    </row>
    <row r="256" spans="1:13" ht="13.5" customHeight="1">
      <c r="A256" s="20" t="str">
        <f>64&amp;B256</f>
        <v>64</v>
      </c>
      <c r="B256" s="39"/>
      <c r="C256" s="98" t="s">
        <v>61</v>
      </c>
      <c r="D256" s="26"/>
      <c r="E256" s="24">
        <v>28</v>
      </c>
      <c r="F256" s="25" t="str">
        <f aca="true" t="shared" si="21" ref="F256:F264">IF(D256*E256=0," ",D256*E256)</f>
        <v> </v>
      </c>
      <c r="G256" s="89"/>
      <c r="H256" s="1"/>
      <c r="I256" s="1"/>
      <c r="J256" s="1"/>
      <c r="K256" s="2"/>
      <c r="L256" s="1"/>
      <c r="M256" s="2"/>
    </row>
    <row r="257" spans="1:13" ht="13.5" customHeight="1">
      <c r="A257" s="20" t="str">
        <f>64&amp;B257</f>
        <v>64</v>
      </c>
      <c r="B257" s="39"/>
      <c r="C257" s="98" t="s">
        <v>61</v>
      </c>
      <c r="D257" s="26"/>
      <c r="E257" s="24">
        <v>28</v>
      </c>
      <c r="F257" s="25" t="str">
        <f t="shared" si="21"/>
        <v> </v>
      </c>
      <c r="G257" s="89"/>
      <c r="H257" s="119" t="s">
        <v>172</v>
      </c>
      <c r="I257" s="120"/>
      <c r="J257" s="120"/>
      <c r="K257" s="120"/>
      <c r="L257" s="120"/>
      <c r="M257" s="121"/>
    </row>
    <row r="258" spans="1:13" ht="13.5" customHeight="1">
      <c r="A258" s="20" t="str">
        <f aca="true" t="shared" si="22" ref="A258:A263">64&amp;B258</f>
        <v>64</v>
      </c>
      <c r="B258" s="39"/>
      <c r="C258" s="98" t="s">
        <v>61</v>
      </c>
      <c r="D258" s="26"/>
      <c r="E258" s="24">
        <v>28</v>
      </c>
      <c r="F258" s="25" t="str">
        <f t="shared" si="21"/>
        <v> </v>
      </c>
      <c r="G258" s="89"/>
      <c r="H258" s="119" t="s">
        <v>164</v>
      </c>
      <c r="I258" s="120"/>
      <c r="J258" s="120"/>
      <c r="K258" s="120"/>
      <c r="L258" s="120"/>
      <c r="M258" s="121"/>
    </row>
    <row r="259" spans="1:13" ht="13.5" customHeight="1">
      <c r="A259" s="20" t="str">
        <f t="shared" si="22"/>
        <v>64</v>
      </c>
      <c r="B259" s="39"/>
      <c r="C259" s="98" t="s">
        <v>61</v>
      </c>
      <c r="D259" s="26"/>
      <c r="E259" s="24">
        <v>28</v>
      </c>
      <c r="F259" s="25" t="str">
        <f t="shared" si="21"/>
        <v> </v>
      </c>
      <c r="G259" s="89"/>
      <c r="H259" s="122" t="s">
        <v>28</v>
      </c>
      <c r="I259" s="148" t="s">
        <v>0</v>
      </c>
      <c r="J259" s="149"/>
      <c r="K259" s="90" t="s">
        <v>1</v>
      </c>
      <c r="L259" s="90" t="s">
        <v>2</v>
      </c>
      <c r="M259" s="90" t="s">
        <v>3</v>
      </c>
    </row>
    <row r="260" spans="1:13" ht="13.5" customHeight="1">
      <c r="A260" s="20" t="str">
        <f t="shared" si="22"/>
        <v>64</v>
      </c>
      <c r="B260" s="39"/>
      <c r="C260" s="98" t="s">
        <v>61</v>
      </c>
      <c r="D260" s="26"/>
      <c r="E260" s="24">
        <v>28</v>
      </c>
      <c r="F260" s="25" t="str">
        <f t="shared" si="21"/>
        <v> </v>
      </c>
      <c r="G260" s="89"/>
      <c r="H260" s="20" t="str">
        <f>690&amp;I260</f>
        <v>6901</v>
      </c>
      <c r="I260" s="91">
        <v>1</v>
      </c>
      <c r="J260" s="123" t="s">
        <v>61</v>
      </c>
      <c r="K260" s="101"/>
      <c r="L260" s="24">
        <v>28</v>
      </c>
      <c r="M260" s="25" t="str">
        <f>IF(K260*L260=0," ",K260*L260)</f>
        <v> </v>
      </c>
    </row>
    <row r="261" spans="1:13" ht="13.5" customHeight="1">
      <c r="A261" s="20" t="str">
        <f t="shared" si="22"/>
        <v>64</v>
      </c>
      <c r="B261" s="39"/>
      <c r="C261" s="98" t="s">
        <v>61</v>
      </c>
      <c r="D261" s="26"/>
      <c r="E261" s="24">
        <v>28</v>
      </c>
      <c r="F261" s="25" t="str">
        <f t="shared" si="21"/>
        <v> </v>
      </c>
      <c r="G261" s="89"/>
      <c r="H261" s="20" t="str">
        <f>690&amp;I261</f>
        <v>6905</v>
      </c>
      <c r="I261" s="91">
        <v>5</v>
      </c>
      <c r="J261" s="123" t="s">
        <v>61</v>
      </c>
      <c r="K261" s="101"/>
      <c r="L261" s="24">
        <v>28</v>
      </c>
      <c r="M261" s="25" t="str">
        <f>IF(K261*L261=0," ",K261*L261)</f>
        <v> </v>
      </c>
    </row>
    <row r="262" spans="1:13" ht="13.5" customHeight="1">
      <c r="A262" s="20" t="str">
        <f t="shared" si="22"/>
        <v>64</v>
      </c>
      <c r="B262" s="39"/>
      <c r="C262" s="98" t="s">
        <v>61</v>
      </c>
      <c r="D262" s="26"/>
      <c r="E262" s="24">
        <v>28</v>
      </c>
      <c r="F262" s="25" t="str">
        <f t="shared" si="21"/>
        <v> </v>
      </c>
      <c r="G262" s="89"/>
      <c r="H262" s="20" t="str">
        <f>69&amp;I262</f>
        <v>6910</v>
      </c>
      <c r="I262" s="91">
        <v>10</v>
      </c>
      <c r="J262" s="123" t="s">
        <v>61</v>
      </c>
      <c r="K262" s="101"/>
      <c r="L262" s="24">
        <v>28</v>
      </c>
      <c r="M262" s="25" t="str">
        <f>IF(K262*L262=0," ",K262*L262)</f>
        <v> </v>
      </c>
    </row>
    <row r="263" spans="1:13" ht="13.5" customHeight="1">
      <c r="A263" s="20" t="str">
        <f t="shared" si="22"/>
        <v>64</v>
      </c>
      <c r="B263" s="39"/>
      <c r="C263" s="98" t="s">
        <v>61</v>
      </c>
      <c r="D263" s="26"/>
      <c r="E263" s="24">
        <v>28</v>
      </c>
      <c r="F263" s="25" t="str">
        <f t="shared" si="21"/>
        <v> </v>
      </c>
      <c r="G263" s="89"/>
      <c r="H263" s="145" t="s">
        <v>168</v>
      </c>
      <c r="I263" s="146"/>
      <c r="J263" s="146"/>
      <c r="K263" s="146"/>
      <c r="L263" s="147"/>
      <c r="M263" s="99" t="str">
        <f>IF(SUM(M260:M262)=0," ",SUM(M260:M262))</f>
        <v> </v>
      </c>
    </row>
    <row r="264" spans="1:13" ht="13.5" customHeight="1">
      <c r="A264" s="20">
        <v>6499</v>
      </c>
      <c r="B264" s="39"/>
      <c r="C264" s="98" t="s">
        <v>29</v>
      </c>
      <c r="D264" s="26"/>
      <c r="E264" s="24">
        <v>28</v>
      </c>
      <c r="F264" s="25" t="str">
        <f t="shared" si="21"/>
        <v> </v>
      </c>
      <c r="G264" s="38"/>
      <c r="H264" s="1"/>
      <c r="I264" s="1"/>
      <c r="J264" s="1"/>
      <c r="K264" s="2"/>
      <c r="L264" s="1"/>
      <c r="M264" s="2"/>
    </row>
    <row r="265" spans="1:13" ht="13.5" customHeight="1" thickBot="1">
      <c r="A265" s="63" t="s">
        <v>103</v>
      </c>
      <c r="B265" s="128"/>
      <c r="C265" s="61"/>
      <c r="D265" s="129"/>
      <c r="E265" s="195" t="str">
        <f>IF(SUM(F256:F264)=0," ",SUM(F256:F264))</f>
        <v> </v>
      </c>
      <c r="F265" s="196"/>
      <c r="G265" s="38"/>
      <c r="H265" s="1"/>
      <c r="I265" s="1"/>
      <c r="J265" s="55" t="s">
        <v>31</v>
      </c>
      <c r="K265" s="164" t="str">
        <f>IF(SUM(E199,L203,E210,E226,E252,E239,M217,M231,M239,M247,M255,M263,E265)=0," ",SUM(E199,L203,E210,E226,E252,E239,M217,M231,M239,M247,M255,M263,E265))</f>
        <v> </v>
      </c>
      <c r="L265" s="164"/>
      <c r="M265" s="2"/>
    </row>
    <row r="266" spans="1:13" ht="13.5" customHeight="1">
      <c r="A266" s="38" t="s">
        <v>119</v>
      </c>
      <c r="B266" s="38" t="s">
        <v>119</v>
      </c>
      <c r="C266" s="38"/>
      <c r="D266" s="38"/>
      <c r="E266" s="38"/>
      <c r="F266" s="38"/>
      <c r="G266" s="38"/>
      <c r="H266" s="1"/>
      <c r="I266" s="1"/>
      <c r="J266" s="1"/>
      <c r="K266" s="2"/>
      <c r="L266" s="1"/>
      <c r="M266" s="2"/>
    </row>
    <row r="267" spans="1:13" ht="13.5">
      <c r="A267" s="1"/>
      <c r="B267" s="1"/>
      <c r="C267" s="1"/>
      <c r="D267" s="1"/>
      <c r="E267" s="1"/>
      <c r="F267" s="1"/>
      <c r="G267" s="38"/>
      <c r="H267" s="1"/>
      <c r="I267" s="1"/>
      <c r="J267" s="1"/>
      <c r="K267" s="2"/>
      <c r="L267" s="1"/>
      <c r="M267" s="2"/>
    </row>
    <row r="268" spans="1:13" ht="13.5" customHeight="1">
      <c r="A268" s="1"/>
      <c r="B268" s="1"/>
      <c r="C268" s="1"/>
      <c r="D268" s="1"/>
      <c r="E268" s="1"/>
      <c r="F268" s="1"/>
      <c r="G268" s="38"/>
      <c r="H268" s="1"/>
      <c r="I268" s="1"/>
      <c r="J268" s="1"/>
      <c r="K268" s="2"/>
      <c r="L268" s="1"/>
      <c r="M268" s="2"/>
    </row>
    <row r="269" spans="1:6" ht="13.5" customHeight="1">
      <c r="A269" s="1"/>
      <c r="B269" s="1"/>
      <c r="C269" s="1"/>
      <c r="D269" s="1"/>
      <c r="E269" s="1"/>
      <c r="F269" s="1"/>
    </row>
  </sheetData>
  <sheetProtection password="DD01" sheet="1" selectLockedCells="1"/>
  <protectedRanges>
    <protectedRange password="DC51" sqref="I201:I202 B190:B198 K191:K202 B203:B209 I208:I215 K208:K216 B215:B225 D214:D225 I222:I229 K222:K230 B230:B238 D230:D238 K236:K238 B243:B251 D244:D251 D243 K244:K246 B256:B264 D256:D264 K252:K254 K260:K262" name="Page 4"/>
    <protectedRange password="DC51" sqref="B130:B154 B156:B181 B183:B185" name="Page 3"/>
    <protectedRange password="DC51" sqref="B69 B70 B71 B72 B73 B74 B75 B76 B77 B78 B79 B80 B81 B82 B83 B84 B85 B86 B87 B89:B105 B107:B126" name="Page 2"/>
    <protectedRange password="DC51" sqref="B43 B44 B45 B46 B47 B48 B50 B51 B52 B53 B54 B55 B56 B57 B58 B59 B60 B61 B63 B64 B65" name="Page 1B"/>
    <protectedRange password="DC51" sqref="C11:E17 J11:L17 H29 B38 B39 B40" name="Page 1"/>
  </protectedRanges>
  <mergeCells count="114">
    <mergeCell ref="C208:D208"/>
    <mergeCell ref="C209:D209"/>
    <mergeCell ref="A210:D210"/>
    <mergeCell ref="A201:F201"/>
    <mergeCell ref="C202:D202"/>
    <mergeCell ref="C203:D203"/>
    <mergeCell ref="C204:D204"/>
    <mergeCell ref="C205:D205"/>
    <mergeCell ref="B255:C255"/>
    <mergeCell ref="A226:D226"/>
    <mergeCell ref="E252:F252"/>
    <mergeCell ref="B242:C242"/>
    <mergeCell ref="E239:F239"/>
    <mergeCell ref="E210:F210"/>
    <mergeCell ref="C198:D198"/>
    <mergeCell ref="B213:C213"/>
    <mergeCell ref="E226:F226"/>
    <mergeCell ref="B1:L1"/>
    <mergeCell ref="A11:B11"/>
    <mergeCell ref="A17:B17"/>
    <mergeCell ref="L29:M29"/>
    <mergeCell ref="J29:K29"/>
    <mergeCell ref="C206:D206"/>
    <mergeCell ref="C207:D207"/>
    <mergeCell ref="A13:B13"/>
    <mergeCell ref="A2:M2"/>
    <mergeCell ref="B4:L4"/>
    <mergeCell ref="H9:J9"/>
    <mergeCell ref="J15:L15"/>
    <mergeCell ref="B7:K7"/>
    <mergeCell ref="H8:J8"/>
    <mergeCell ref="H10:J10"/>
    <mergeCell ref="A3:M3"/>
    <mergeCell ref="B6:L6"/>
    <mergeCell ref="H203:K203"/>
    <mergeCell ref="B229:C229"/>
    <mergeCell ref="A33:M35"/>
    <mergeCell ref="E37:I37"/>
    <mergeCell ref="A15:B15"/>
    <mergeCell ref="F13:I13"/>
    <mergeCell ref="F15:I15"/>
    <mergeCell ref="J13:L13"/>
    <mergeCell ref="A31:M31"/>
    <mergeCell ref="A23:B23"/>
    <mergeCell ref="B19:L19"/>
    <mergeCell ref="C25:D25"/>
    <mergeCell ref="K265:L265"/>
    <mergeCell ref="K186:M186"/>
    <mergeCell ref="L203:M203"/>
    <mergeCell ref="C194:D194"/>
    <mergeCell ref="I259:J259"/>
    <mergeCell ref="K127:M127"/>
    <mergeCell ref="E265:F265"/>
    <mergeCell ref="E199:F199"/>
    <mergeCell ref="C48:J48"/>
    <mergeCell ref="C47:J47"/>
    <mergeCell ref="C197:D197"/>
    <mergeCell ref="A199:D199"/>
    <mergeCell ref="B40:L40"/>
    <mergeCell ref="C23:D23"/>
    <mergeCell ref="C27:D27"/>
    <mergeCell ref="A25:B25"/>
    <mergeCell ref="C195:D195"/>
    <mergeCell ref="C196:D196"/>
    <mergeCell ref="C29:D29"/>
    <mergeCell ref="C21:D21"/>
    <mergeCell ref="E29:G29"/>
    <mergeCell ref="F22:L24"/>
    <mergeCell ref="A29:B29"/>
    <mergeCell ref="A21:B21"/>
    <mergeCell ref="C17:E17"/>
    <mergeCell ref="J14:L14"/>
    <mergeCell ref="C13:E13"/>
    <mergeCell ref="J11:L11"/>
    <mergeCell ref="F11:I11"/>
    <mergeCell ref="C15:E15"/>
    <mergeCell ref="J17:L17"/>
    <mergeCell ref="F17:I17"/>
    <mergeCell ref="C11:E11"/>
    <mergeCell ref="K66:M66"/>
    <mergeCell ref="A27:B27"/>
    <mergeCell ref="C46:J46"/>
    <mergeCell ref="C43:J43"/>
    <mergeCell ref="F25:L27"/>
    <mergeCell ref="C45:J45"/>
    <mergeCell ref="B38:L38"/>
    <mergeCell ref="B39:L39"/>
    <mergeCell ref="C44:J44"/>
    <mergeCell ref="A32:M32"/>
    <mergeCell ref="C68:K68"/>
    <mergeCell ref="C192:D192"/>
    <mergeCell ref="C190:D190"/>
    <mergeCell ref="C191:D191"/>
    <mergeCell ref="A188:F188"/>
    <mergeCell ref="C85:K85"/>
    <mergeCell ref="C86:K86"/>
    <mergeCell ref="I190:J190"/>
    <mergeCell ref="C162:K162"/>
    <mergeCell ref="C193:D193"/>
    <mergeCell ref="C102:I102"/>
    <mergeCell ref="C189:D189"/>
    <mergeCell ref="C126:K126"/>
    <mergeCell ref="C166:K166"/>
    <mergeCell ref="C164:K164"/>
    <mergeCell ref="C165:K165"/>
    <mergeCell ref="H263:L263"/>
    <mergeCell ref="H255:L255"/>
    <mergeCell ref="H247:L247"/>
    <mergeCell ref="H239:L239"/>
    <mergeCell ref="I207:J207"/>
    <mergeCell ref="I221:J221"/>
    <mergeCell ref="I235:J235"/>
    <mergeCell ref="I243:J243"/>
    <mergeCell ref="I251:J251"/>
  </mergeCells>
  <printOptions horizontalCentered="1" verticalCentered="1"/>
  <pageMargins left="0" right="0" top="0.25" bottom="0" header="0" footer="0"/>
  <pageSetup fitToHeight="4" horizontalDpi="300" verticalDpi="300" orientation="portrait" scale="64"/>
  <headerFooter alignWithMargins="0">
    <oddHeader>&amp;L&amp;8British Columbia Regional Literature Order Form&amp;R&amp;8Page &amp;P of &amp;N</oddHeader>
  </headerFooter>
  <rowBreaks count="3" manualBreakCount="3">
    <brk id="66" max="13" man="1"/>
    <brk id="127" max="13" man="1"/>
    <brk id="18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Zach Greenberg</dc:creator>
  <cp:keywords/>
  <dc:description/>
  <cp:lastModifiedBy>Microsoft Office User</cp:lastModifiedBy>
  <cp:lastPrinted>2018-11-20T04:00:10Z</cp:lastPrinted>
  <dcterms:created xsi:type="dcterms:W3CDTF">2003-10-01T19:08:03Z</dcterms:created>
  <dcterms:modified xsi:type="dcterms:W3CDTF">2019-01-05T23:43:36Z</dcterms:modified>
  <cp:category/>
  <cp:version/>
  <cp:contentType/>
  <cp:contentStatus/>
</cp:coreProperties>
</file>